
<file path=[Content_Types].xml><?xml version="1.0" encoding="utf-8"?>
<Types xmlns="http://schemas.openxmlformats.org/package/2006/content-types">
  <Default Extension="jpg" ContentType="image/jp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SunitaPfitzner\Public First Dropbox\Policy and Research Team\Polling\Client Tables\CaSE\GE Poll 2\FullResults\"/>
    </mc:Choice>
  </mc:AlternateContent>
  <xr:revisionPtr revIDLastSave="0" documentId="13_ncr:1_{F2B6B876-8EE6-4903-ACE0-53C06164370E}" xr6:coauthVersionLast="47" xr6:coauthVersionMax="47" xr10:uidLastSave="{00000000-0000-0000-0000-000000000000}"/>
  <bookViews>
    <workbookView xWindow="28680" yWindow="-120" windowWidth="29040" windowHeight="15720" firstSheet="20" activeTab="31" xr2:uid="{00000000-000D-0000-FFFF-FFFF00000000}"/>
  </bookViews>
  <sheets>
    <sheet name="Cover Sheet" sheetId="1" r:id="rId1"/>
    <sheet name="Contents" sheetId="2" r:id="rId2"/>
    <sheet name="Full Results" sheetId="3" r:id="rId3"/>
    <sheet name="Table 1" sheetId="101" r:id="rId4"/>
    <sheet name="Table 2" sheetId="102" r:id="rId5"/>
    <sheet name="Table 3" sheetId="103" r:id="rId6"/>
    <sheet name="Table 4" sheetId="104" r:id="rId7"/>
    <sheet name="Table 5" sheetId="105" r:id="rId8"/>
    <sheet name="Table 6" sheetId="106" r:id="rId9"/>
    <sheet name="Table 7" sheetId="107" r:id="rId10"/>
    <sheet name="Table 8" sheetId="108" r:id="rId11"/>
    <sheet name="Table 9" sheetId="109" r:id="rId12"/>
    <sheet name="Table 10" sheetId="110" r:id="rId13"/>
    <sheet name="Table 11" sheetId="111" r:id="rId14"/>
    <sheet name="Table 12" sheetId="112" r:id="rId15"/>
    <sheet name="Table 13" sheetId="113" r:id="rId16"/>
    <sheet name="Table 14" sheetId="114" r:id="rId17"/>
    <sheet name="Table 15" sheetId="115" r:id="rId18"/>
    <sheet name="Table 16" sheetId="116" r:id="rId19"/>
    <sheet name="Table 17" sheetId="117" r:id="rId20"/>
    <sheet name="Table 18" sheetId="118" r:id="rId21"/>
    <sheet name="Table 19" sheetId="119" r:id="rId22"/>
    <sheet name="Table 20" sheetId="120" r:id="rId23"/>
    <sheet name="Table 21" sheetId="121" r:id="rId24"/>
    <sheet name="Table 22" sheetId="122" r:id="rId25"/>
    <sheet name="Table 23" sheetId="123" r:id="rId26"/>
    <sheet name="Table 24" sheetId="124" r:id="rId27"/>
    <sheet name="Table 25" sheetId="125" r:id="rId28"/>
    <sheet name="Table 26" sheetId="126" r:id="rId29"/>
    <sheet name="Table 27" sheetId="127" r:id="rId30"/>
    <sheet name="Table 28" sheetId="128" r:id="rId31"/>
    <sheet name="Table 29" sheetId="129" r:id="rId3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8" i="2" l="1"/>
  <c r="E37" i="2"/>
  <c r="E36" i="2"/>
  <c r="E35" i="2"/>
  <c r="E34" i="2"/>
  <c r="E33" i="2"/>
  <c r="E31" i="2"/>
  <c r="E30" i="2"/>
  <c r="E29" i="2"/>
  <c r="E28" i="2"/>
  <c r="E27" i="2"/>
  <c r="E26" i="2"/>
  <c r="E24" i="2"/>
  <c r="E23" i="2"/>
  <c r="E22" i="2"/>
  <c r="E20" i="2"/>
  <c r="E19" i="2"/>
  <c r="E18" i="2"/>
  <c r="E17" i="2"/>
  <c r="E16" i="2"/>
  <c r="E15" i="2"/>
  <c r="E14" i="2"/>
  <c r="E13" i="2"/>
  <c r="E12" i="2"/>
  <c r="E11" i="2"/>
  <c r="B16" i="129"/>
  <c r="B19" i="128"/>
  <c r="B19" i="127"/>
  <c r="B19" i="126"/>
  <c r="B19" i="125"/>
  <c r="B19" i="124"/>
  <c r="B19" i="123"/>
  <c r="B27" i="122"/>
  <c r="B17" i="121"/>
  <c r="B22" i="120"/>
  <c r="B22" i="119"/>
  <c r="B22" i="118"/>
  <c r="B22" i="117"/>
  <c r="B22" i="116"/>
  <c r="B17" i="115"/>
  <c r="B17" i="114"/>
  <c r="B17" i="113"/>
  <c r="B17" i="112"/>
  <c r="B26" i="111"/>
  <c r="B19" i="110"/>
  <c r="B22" i="109"/>
  <c r="B21" i="108"/>
  <c r="B19" i="107"/>
  <c r="B19" i="106"/>
  <c r="B19" i="105"/>
  <c r="B19" i="104"/>
  <c r="B19" i="103"/>
  <c r="B19" i="102"/>
  <c r="B19" i="101"/>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E9" i="2"/>
  <c r="D9" i="2"/>
  <c r="D6" i="2"/>
  <c r="F20" i="1"/>
</calcChain>
</file>

<file path=xl/sharedStrings.xml><?xml version="1.0" encoding="utf-8"?>
<sst xmlns="http://schemas.openxmlformats.org/spreadsheetml/2006/main" count="1997" uniqueCount="197">
  <si>
    <t>Public First Poll for CaSE v2</t>
  </si>
  <si>
    <t>Fieldwork:</t>
  </si>
  <si>
    <t>7th Jun - 9th Jun 2024</t>
  </si>
  <si>
    <t xml:space="preserve">Interview Method: </t>
  </si>
  <si>
    <t>Online Survey</t>
  </si>
  <si>
    <t>Population represented:</t>
  </si>
  <si>
    <t>UK Adults</t>
  </si>
  <si>
    <t>Sample size:</t>
  </si>
  <si>
    <t>Methodology:</t>
  </si>
  <si>
    <t>All results are weighted using Iterative Proportional Fitting, or 'Raking'. The results are  weighted by interlocking age &amp; gender, region and social grade to Nationally Representative Proportions</t>
  </si>
  <si>
    <t>Public First is a member of the BPC and abides by its rules. For more information please contact the Public First polling team:</t>
  </si>
  <si>
    <t>Table of Contents</t>
  </si>
  <si>
    <t>Individual Tables</t>
  </si>
  <si>
    <t>Full Result Row</t>
  </si>
  <si>
    <t>Question Base</t>
  </si>
  <si>
    <t/>
  </si>
  <si>
    <t>Total</t>
  </si>
  <si>
    <t>Male</t>
  </si>
  <si>
    <t>Female</t>
  </si>
  <si>
    <t>Unweighted</t>
  </si>
  <si>
    <t>Weighted</t>
  </si>
  <si>
    <t>18-24</t>
  </si>
  <si>
    <t>25-34</t>
  </si>
  <si>
    <t>35-44</t>
  </si>
  <si>
    <t>45-54</t>
  </si>
  <si>
    <t>55-64</t>
  </si>
  <si>
    <t>65+</t>
  </si>
  <si>
    <t>AB</t>
  </si>
  <si>
    <t>C1</t>
  </si>
  <si>
    <t>C2</t>
  </si>
  <si>
    <t>DE</t>
  </si>
  <si>
    <t>London</t>
  </si>
  <si>
    <t>South East</t>
  </si>
  <si>
    <t>South West</t>
  </si>
  <si>
    <t>East of England</t>
  </si>
  <si>
    <t>East Midlands</t>
  </si>
  <si>
    <t>West Midlands</t>
  </si>
  <si>
    <t>Yorkshire and the Humber</t>
  </si>
  <si>
    <t>North East</t>
  </si>
  <si>
    <t>North West</t>
  </si>
  <si>
    <t>Scotland</t>
  </si>
  <si>
    <t>Wales</t>
  </si>
  <si>
    <t>Northern Ireland</t>
  </si>
  <si>
    <t>GCSE or equivalent (Scottish National/O Level)</t>
  </si>
  <si>
    <t>A Level or equivalent (GCE/Higher/Advanced Higher)</t>
  </si>
  <si>
    <t>University Undergraduate Degree (BA/BSc)</t>
  </si>
  <si>
    <t>University Postgraduate Degree (MA/MSc/MPhil)</t>
  </si>
  <si>
    <t>Doctorate (PhD/DPHil)</t>
  </si>
  <si>
    <t>Leave</t>
  </si>
  <si>
    <t>Remain</t>
  </si>
  <si>
    <t>I did not vote</t>
  </si>
  <si>
    <t>Conservative</t>
  </si>
  <si>
    <t>Labour</t>
  </si>
  <si>
    <t>Liberal Democrat</t>
  </si>
  <si>
    <t>The Brexit Party</t>
  </si>
  <si>
    <t>Liberal Democrats</t>
  </si>
  <si>
    <t>Reform UK</t>
  </si>
  <si>
    <t>Don't Know</t>
  </si>
  <si>
    <t>Gender</t>
  </si>
  <si>
    <t>Age</t>
  </si>
  <si>
    <t>Social Grade</t>
  </si>
  <si>
    <t>Region</t>
  </si>
  <si>
    <t>Education</t>
  </si>
  <si>
    <t>EU 2016 Vote</t>
  </si>
  <si>
    <t>2019 Vote</t>
  </si>
  <si>
    <t>Voting Intention</t>
  </si>
  <si>
    <t>Cost of living</t>
  </si>
  <si>
    <t>Quality of the NHS</t>
  </si>
  <si>
    <t>State of the economy</t>
  </si>
  <si>
    <t>Levels of immigration</t>
  </si>
  <si>
    <t>Threat of climate change</t>
  </si>
  <si>
    <t>Availability of housing</t>
  </si>
  <si>
    <t>Levels of crime</t>
  </si>
  <si>
    <t>Level of taxation</t>
  </si>
  <si>
    <t>Britain leaving the EU</t>
  </si>
  <si>
    <t>Number of people on welfare</t>
  </si>
  <si>
    <t>Quality of and access to schools / universities</t>
  </si>
  <si>
    <t>Quality / cost of public transport</t>
  </si>
  <si>
    <t>State of Britain's Armed Forces</t>
  </si>
  <si>
    <t>Threat of terrorism</t>
  </si>
  <si>
    <t>Access to good pensions</t>
  </si>
  <si>
    <t>None of the above</t>
  </si>
  <si>
    <t>Which do you think are the most important issues facing the country at this time?Please select up to three</t>
  </si>
  <si>
    <t>BASE: All Respondents</t>
  </si>
  <si>
    <t>Fieldwork:  7th Jun - 9th Jun 2024</t>
  </si>
  <si>
    <t>Data weighted by interlocking age &amp; gender, region and social grade to Nationally Representative Proportions</t>
  </si>
  <si>
    <t>Strongly Agree</t>
  </si>
  <si>
    <t>Agree</t>
  </si>
  <si>
    <t>Neither Agree nor Disagree</t>
  </si>
  <si>
    <t>Disagree</t>
  </si>
  <si>
    <t>Strongly Disagree</t>
  </si>
  <si>
    <t>Total Agree:</t>
  </si>
  <si>
    <t>Total Disagree:</t>
  </si>
  <si>
    <t>Net:</t>
  </si>
  <si>
    <t>Grid Summary: Do you agree or disagree with the following?</t>
  </si>
  <si>
    <t xml:space="preserve"> Which of the following comes closest to your view?</t>
  </si>
  <si>
    <t>Don’t Know</t>
  </si>
  <si>
    <t xml:space="preserve"> Producing high quality R&amp;D</t>
  </si>
  <si>
    <t xml:space="preserve"> Graduates leaving with skills that make them employable</t>
  </si>
  <si>
    <t xml:space="preserve"> Collaborating with universities in other countries</t>
  </si>
  <si>
    <t xml:space="preserve"> Collaborating with businesses in the UK</t>
  </si>
  <si>
    <t xml:space="preserve"> Having a positive impact on the local area they are based in</t>
  </si>
  <si>
    <t xml:space="preserve"> Having a positive impact on the UK as a whole</t>
  </si>
  <si>
    <t>Very well</t>
  </si>
  <si>
    <t>Well</t>
  </si>
  <si>
    <t>Neither well nor badly</t>
  </si>
  <si>
    <t>Badly</t>
  </si>
  <si>
    <t>Very badly</t>
  </si>
  <si>
    <t>Grid Summary: How well do you think UK universities perform in the following areas…</t>
  </si>
  <si>
    <t>How well do you think UK universities perform in the following areas…: Producing high quality R&amp;D</t>
  </si>
  <si>
    <t>How well do you think UK universities perform in the following areas…: Graduates leaving with skills that make them employable</t>
  </si>
  <si>
    <t>How well do you think UK universities perform in the following areas…: Collaborating with universities in other countries</t>
  </si>
  <si>
    <t>How well do you think UK universities perform in the following areas…: Collaborating with businesses in the UK</t>
  </si>
  <si>
    <t>How well do you think UK universities perform in the following areas…: Having a positive impact on the local area they are based in</t>
  </si>
  <si>
    <t>How well do you think UK universities perform in the following areas…: Having a positive impact on the UK as a whole</t>
  </si>
  <si>
    <t>Having well resourced R&amp;D facilities like laboratories</t>
  </si>
  <si>
    <t>Employing leading researchers in academic roles</t>
  </si>
  <si>
    <t>Having good relationships with R&amp;D focussed businesses</t>
  </si>
  <si>
    <t>Ensuring that universities are well funded</t>
  </si>
  <si>
    <t>Ensuring high performing students are able to get places at a university</t>
  </si>
  <si>
    <t>Having good relationships with other universities</t>
  </si>
  <si>
    <t>None of the above are important</t>
  </si>
  <si>
    <t>Which of the following, if any, are important in order for UK universities to produce high quality R&amp;D?Select up to three of the following</t>
  </si>
  <si>
    <t xml:space="preserve"> Do you agree or disagree with the following:“The universities in the UK are some of the best in the world”</t>
  </si>
  <si>
    <t>Very important</t>
  </si>
  <si>
    <t>Somewhat important</t>
  </si>
  <si>
    <t>Not that important</t>
  </si>
  <si>
    <t>Not at all important</t>
  </si>
  <si>
    <t>Total Important:</t>
  </si>
  <si>
    <t xml:space="preserve"> How important is it to you, if at all, that the UK is regarded as having the best universities in the world?</t>
  </si>
  <si>
    <t>Many international students want to study in UK universities</t>
  </si>
  <si>
    <t>UK universities have high quality facilities</t>
  </si>
  <si>
    <t>Universities have high quality researchers</t>
  </si>
  <si>
    <t>Universities have high quality teaching staff</t>
  </si>
  <si>
    <t>Many international researchers want to work at UK universities</t>
  </si>
  <si>
    <t>The universities are some of the most competitive to get into</t>
  </si>
  <si>
    <t>Everyone knows the names of UK universities</t>
  </si>
  <si>
    <t>Students from UK universities are employable</t>
  </si>
  <si>
    <t>The universities produce important R&amp;D</t>
  </si>
  <si>
    <t>Universities have strong connections with businesses</t>
  </si>
  <si>
    <t>The UK Government has enabled universities with the right policies</t>
  </si>
  <si>
    <t>Other (Please Specify)</t>
  </si>
  <si>
    <t>You said you thought UK universities are some of the best in the world. Why do you think this?Select any which apply</t>
  </si>
  <si>
    <t xml:space="preserve"> UK-based students finishing secondary school education</t>
  </si>
  <si>
    <t xml:space="preserve"> Mature students who have had jobs but are going back to university</t>
  </si>
  <si>
    <t xml:space="preserve"> International students</t>
  </si>
  <si>
    <t>Should accept more of these students</t>
  </si>
  <si>
    <t>Should not change the amount of these students they accept</t>
  </si>
  <si>
    <t>Should accept fewer of these students</t>
  </si>
  <si>
    <t>Grid Summary: In your view, should UK universities accept more or fewer of the following types of students?</t>
  </si>
  <si>
    <t>In your view, should UK universities accept more or fewer of the following types of students?: UK-based students finishing secondary school education</t>
  </si>
  <si>
    <t>In your view, should UK universities accept more or fewer of the following types of students?: Mature students who have had jobs but are going back to university</t>
  </si>
  <si>
    <t>In your view, should UK universities accept more or fewer of the following types of students?: International students</t>
  </si>
  <si>
    <t xml:space="preserve"> I am proud that many students from around the world want to come to universities in the UK</t>
  </si>
  <si>
    <t xml:space="preserve"> I want talented international students to be able to come to UK universities</t>
  </si>
  <si>
    <t xml:space="preserve"> I am happy for international students to come to the UK if it helps support the work of UK universities</t>
  </si>
  <si>
    <t xml:space="preserve"> I am happy for international students to come to UK because of their contribution to the wider economy</t>
  </si>
  <si>
    <t>Do you agree or disagree with the following?: I am proud that many students from around the world want to come to universities in the UK</t>
  </si>
  <si>
    <t>Do you agree or disagree with the following?: I want talented international students to be able to come to UK universities</t>
  </si>
  <si>
    <t>Do you agree or disagree with the following?: I am happy for international students to come to the UK if it helps support the work of UK universities</t>
  </si>
  <si>
    <t>Do you agree or disagree with the following?: I am happy for international students to come to UK because of their contribution to the wider economy</t>
  </si>
  <si>
    <t>It is easier for a high performing researcher to get a job at a UK university if they are from the UK</t>
  </si>
  <si>
    <t>It is no easier or harder for high performing UK or international researcher to get jobs a UK university</t>
  </si>
  <si>
    <t>It is easier for a high performing researcher to get into a job at a UK university if they are from a country other than the UK</t>
  </si>
  <si>
    <t>It brings diversity of ideas and culture to the UK</t>
  </si>
  <si>
    <t>It is important to work with other countries to solve big problems</t>
  </si>
  <si>
    <t>It creates opportunities for collaboration internationally on R&amp;D</t>
  </si>
  <si>
    <t>It strengthens the quality of the UK’s R&amp;D</t>
  </si>
  <si>
    <t>It means UK universities get the highest performing researchers from other countries</t>
  </si>
  <si>
    <t>It strengthens relationships with other countries</t>
  </si>
  <si>
    <t>It brings more money into the UK economy</t>
  </si>
  <si>
    <t>It improves the reputation of the UK’s universities overseas</t>
  </si>
  <si>
    <t>It strengthens the UK workforce, creating long-term economic benefits</t>
  </si>
  <si>
    <t>International researchers could stay and work in the UK</t>
  </si>
  <si>
    <t>International researchers could set up new businesses in the UK</t>
  </si>
  <si>
    <t>I do not think there are any advantages of UK universities employing international researchers</t>
  </si>
  <si>
    <t>Which of the following, if any, do you think are the advantages of UK universities employing international researchers, if any?Select any which apply</t>
  </si>
  <si>
    <t xml:space="preserve"> If the reforms meant that it was more difficult for a researcher from another country to get a job at a UK university</t>
  </si>
  <si>
    <t xml:space="preserve"> If the reforms meant that a high performing student from abroad could not accept a place at a UK university</t>
  </si>
  <si>
    <t xml:space="preserve"> If the reforms meant that a UK research lab moved overseas</t>
  </si>
  <si>
    <t xml:space="preserve"> If the reforms meant that more international students finishing their studies in the UK immediately returned to their home country</t>
  </si>
  <si>
    <t xml:space="preserve"> If the reforms meant that more international students could stay to work in the UK for a limited time after finishing their studies</t>
  </si>
  <si>
    <t>This would be a great success</t>
  </si>
  <si>
    <t>This would be a success</t>
  </si>
  <si>
    <t>This would neither be a success or a failure</t>
  </si>
  <si>
    <t>This would be a failure</t>
  </si>
  <si>
    <t>This would be a great failure</t>
  </si>
  <si>
    <t>Grid Summary: The Conservative and Labour Party are both looking into making changes to the UK immigration system. Imagine the next Government reformed the UK immigration system.Would you consider these reforms to be a success or a failure if they had the following impacts?</t>
  </si>
  <si>
    <t>The Conservative and Labour Party are both looking into making changes to the UK immigration system. Imagine the next Government reformed the UK immigration system.Would you consider these reforms to be a success or a failure if they had the following impacts?: If the reforms meant that it was more difficult for a researcher from another country to get a job at a UK university</t>
  </si>
  <si>
    <t>The Conservative and Labour Party are both looking into making changes to the UK immigration system. Imagine the next Government reformed the UK immigration system.Would you consider these reforms to be a success or a failure if they had the following impacts?: If the reforms meant that a high performing student from abroad could not accept a place at a UK university</t>
  </si>
  <si>
    <t>The Conservative and Labour Party are both looking into making changes to the UK immigration system. Imagine the next Government reformed the UK immigration system.Would you consider these reforms to be a success or a failure if they had the following impacts?: If the reforms meant that a UK research lab moved overseas</t>
  </si>
  <si>
    <t>The Conservative and Labour Party are both looking into making changes to the UK immigration system. Imagine the next Government reformed the UK immigration system.Would you consider these reforms to be a success or a failure if they had the following impacts?: If the reforms meant that more international students finishing their studies in the UK immediately returned to their home country</t>
  </si>
  <si>
    <t>The Conservative and Labour Party are both looking into making changes to the UK immigration system. Imagine the next Government reformed the UK immigration system.Would you consider these reforms to be a success or a failure if they had the following impacts?: If the reforms meant that more international students could stay to work in the UK for a limited time after finishing their studies</t>
  </si>
  <si>
    <t>I would prefer universities in the UK to recruit to the best talent around the world, even if it means more immigration to the UK for these roles</t>
  </si>
  <si>
    <t>I would prefer to keep immigration to the UK lower, even if it means UK universities are unable to recruit some of the best talent</t>
  </si>
  <si>
    <t>Full Results</t>
  </si>
  <si>
    <t>BASE: Agree that UK universities are some of the best in the world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</si>
</sst>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Calibri"/>
      <family val="2"/>
      <scheme val="minor"/>
    </font>
    <font>
      <b/>
      <sz val="18"/>
      <color rgb="FF000000"/>
      <name val="Calibri"/>
    </font>
    <font>
      <b/>
      <sz val="14"/>
      <color rgb="FF000000"/>
      <name val="Calibri"/>
    </font>
    <font>
      <sz val="14"/>
      <color rgb="FF000000"/>
      <name val="Calibri"/>
    </font>
    <font>
      <sz val="13"/>
      <color rgb="FF000000"/>
      <name val="Calibri"/>
    </font>
    <font>
      <i/>
      <sz val="13"/>
      <color rgb="FF000000"/>
      <name val="Calibri"/>
    </font>
    <font>
      <i/>
      <u/>
      <sz val="13"/>
      <color theme="10"/>
      <name val="Calibri"/>
    </font>
    <font>
      <b/>
      <sz val="11"/>
      <color rgb="FF000000"/>
      <name val="Calibri"/>
    </font>
    <font>
      <sz val="11"/>
      <color rgb="FF000000"/>
      <name val="Calibri"/>
    </font>
    <font>
      <u/>
      <sz val="11"/>
      <color theme="10"/>
      <name val="Calibri"/>
    </font>
    <font>
      <b/>
      <sz val="12"/>
      <color rgb="FF000000"/>
      <name val="Calibri"/>
    </font>
    <font>
      <b/>
      <i/>
      <sz val="11"/>
      <color rgb="FF000000"/>
      <name val="Calibri"/>
    </font>
    <font>
      <u/>
      <sz val="11"/>
      <color theme="10"/>
      <name val="Calibri"/>
      <family val="2"/>
      <scheme val="minor"/>
    </font>
  </fonts>
  <fills count="2">
    <fill>
      <patternFill patternType="none"/>
    </fill>
    <fill>
      <patternFill patternType="gray125"/>
    </fill>
  </fills>
  <borders count="6">
    <border>
      <left/>
      <right/>
      <top/>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indexed="64"/>
      </top>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36">
    <xf numFmtId="0" fontId="0" fillId="0" borderId="0" xfId="0"/>
    <xf numFmtId="0" fontId="1" fillId="0" borderId="0" xfId="0" applyFont="1" applyAlignment="1">
      <alignment horizontal="center" vertical="top" wrapText="1"/>
    </xf>
    <xf numFmtId="0" fontId="2" fillId="0" borderId="0" xfId="0" applyFont="1"/>
    <xf numFmtId="0" fontId="3"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vertical="top"/>
    </xf>
    <xf numFmtId="0" fontId="7" fillId="0" borderId="0" xfId="0" applyFont="1"/>
    <xf numFmtId="0" fontId="8" fillId="0" borderId="0" xfId="0" applyFont="1" applyAlignment="1">
      <alignment horizontal="center"/>
    </xf>
    <xf numFmtId="0" fontId="9" fillId="0" borderId="0" xfId="0" applyFont="1"/>
    <xf numFmtId="0" fontId="8" fillId="0" borderId="0" xfId="0" applyFont="1" applyAlignment="1">
      <alignment horizontal="center" vertical="center"/>
    </xf>
    <xf numFmtId="1" fontId="8" fillId="0" borderId="1" xfId="0" applyNumberFormat="1" applyFont="1" applyBorder="1" applyAlignment="1">
      <alignment horizontal="center" vertical="center"/>
    </xf>
    <xf numFmtId="1" fontId="7" fillId="0" borderId="2" xfId="0" applyNumberFormat="1" applyFont="1" applyBorder="1" applyAlignment="1">
      <alignment horizontal="center"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xf>
    <xf numFmtId="0" fontId="9" fillId="0" borderId="0" xfId="0" applyFont="1" applyAlignment="1">
      <alignment horizontal="center"/>
    </xf>
    <xf numFmtId="0" fontId="8" fillId="0" borderId="1" xfId="0" applyFont="1" applyBorder="1" applyAlignment="1">
      <alignment horizontal="center" vertical="center"/>
    </xf>
    <xf numFmtId="0" fontId="8" fillId="0" borderId="1" xfId="0" applyFont="1" applyBorder="1"/>
    <xf numFmtId="9" fontId="8" fillId="0" borderId="0" xfId="0" applyNumberFormat="1" applyFont="1" applyAlignment="1">
      <alignment horizontal="center" vertical="center"/>
    </xf>
    <xf numFmtId="0" fontId="8" fillId="0" borderId="0" xfId="0" applyFont="1" applyAlignment="1">
      <alignment horizontal="center" vertical="center" wrapText="1"/>
    </xf>
    <xf numFmtId="9" fontId="8" fillId="0" borderId="2" xfId="0" applyNumberFormat="1" applyFont="1" applyBorder="1" applyAlignment="1">
      <alignment horizontal="center" vertical="center"/>
    </xf>
    <xf numFmtId="0" fontId="8" fillId="0" borderId="3" xfId="0" applyFont="1" applyBorder="1" applyAlignment="1">
      <alignment horizontal="center" vertical="center" wrapText="1"/>
    </xf>
    <xf numFmtId="9" fontId="7" fillId="0" borderId="0" xfId="0" applyNumberFormat="1" applyFont="1" applyAlignment="1">
      <alignment horizontal="center" vertical="center"/>
    </xf>
    <xf numFmtId="9" fontId="7" fillId="0" borderId="2" xfId="0" applyNumberFormat="1" applyFont="1" applyBorder="1" applyAlignment="1">
      <alignment horizontal="center" vertical="center"/>
    </xf>
    <xf numFmtId="0" fontId="7" fillId="0" borderId="0" xfId="0" applyFont="1" applyAlignment="1">
      <alignment horizontal="center" wrapText="1"/>
    </xf>
    <xf numFmtId="0" fontId="11" fillId="0" borderId="0" xfId="0" applyFont="1"/>
    <xf numFmtId="0" fontId="8" fillId="0" borderId="4" xfId="0" applyFont="1" applyBorder="1"/>
    <xf numFmtId="0" fontId="1" fillId="0" borderId="0" xfId="0" applyFont="1" applyAlignment="1">
      <alignment horizontal="center" vertical="top" wrapText="1"/>
    </xf>
    <xf numFmtId="0" fontId="0" fillId="0" borderId="0" xfId="0"/>
    <xf numFmtId="0" fontId="4" fillId="0" borderId="0" xfId="0" applyFont="1" applyAlignment="1">
      <alignment horizontal="left" vertical="top"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10" fillId="0" borderId="0" xfId="0" applyFont="1" applyAlignment="1">
      <alignment vertical="top" wrapText="1"/>
    </xf>
    <xf numFmtId="0" fontId="12" fillId="0" borderId="0" xfId="1" applyAlignment="1">
      <alignment horizontal="center"/>
    </xf>
    <xf numFmtId="0" fontId="8" fillId="0" borderId="0" xfId="0" applyFont="1" applyBorder="1"/>
    <xf numFmtId="0" fontId="8" fillId="0" borderId="5" xfId="0" applyFont="1" applyBorder="1" applyAlignment="1">
      <alignment horizontal="center" vertical="center" wrapText="1"/>
    </xf>
    <xf numFmtId="9" fontId="7" fillId="0" borderId="5" xfId="0" applyNumberFormat="1"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5</xdr:col>
      <xdr:colOff>0</xdr:colOff>
      <xdr:row>1</xdr:row>
      <xdr:rowOff>0</xdr:rowOff>
    </xdr:from>
    <xdr:ext cx="4389120" cy="82296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6A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6B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6C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6D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6E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6F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7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71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72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73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74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75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76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77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78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79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7A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7B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7C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7D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7E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7F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8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64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65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66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67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68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69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F7:M20"/>
  <sheetViews>
    <sheetView showGridLines="0" workbookViewId="0"/>
  </sheetViews>
  <sheetFormatPr defaultColWidth="10.90625" defaultRowHeight="14.5" x14ac:dyDescent="0.35"/>
  <sheetData>
    <row r="7" spans="6:12" ht="40" customHeight="1" x14ac:dyDescent="0.35">
      <c r="F7" s="26" t="s">
        <v>0</v>
      </c>
      <c r="G7" s="27"/>
      <c r="H7" s="27"/>
      <c r="I7" s="27"/>
      <c r="J7" s="27"/>
      <c r="K7" s="27"/>
      <c r="L7" s="27"/>
    </row>
    <row r="10" spans="6:12" ht="20" customHeight="1" x14ac:dyDescent="0.45">
      <c r="F10" s="2" t="s">
        <v>1</v>
      </c>
      <c r="K10" s="3" t="s">
        <v>2</v>
      </c>
    </row>
    <row r="11" spans="6:12" ht="20" customHeight="1" x14ac:dyDescent="0.45">
      <c r="F11" s="2" t="s">
        <v>3</v>
      </c>
      <c r="K11" s="3" t="s">
        <v>4</v>
      </c>
    </row>
    <row r="12" spans="6:12" ht="20" customHeight="1" x14ac:dyDescent="0.45">
      <c r="F12" s="2" t="s">
        <v>5</v>
      </c>
      <c r="K12" s="3" t="s">
        <v>6</v>
      </c>
    </row>
    <row r="13" spans="6:12" ht="20" customHeight="1" x14ac:dyDescent="0.45">
      <c r="F13" s="2" t="s">
        <v>7</v>
      </c>
      <c r="K13" s="3">
        <v>4100</v>
      </c>
    </row>
    <row r="14" spans="6:12" ht="18.5" x14ac:dyDescent="0.45">
      <c r="F14" s="2"/>
    </row>
    <row r="15" spans="6:12" ht="18.5" x14ac:dyDescent="0.45">
      <c r="F15" s="2"/>
    </row>
    <row r="16" spans="6:12" ht="18.5" x14ac:dyDescent="0.45">
      <c r="F16" s="2" t="s">
        <v>8</v>
      </c>
    </row>
    <row r="17" spans="6:13" ht="50" customHeight="1" x14ac:dyDescent="0.35">
      <c r="F17" s="28" t="s">
        <v>9</v>
      </c>
      <c r="G17" s="27"/>
      <c r="H17" s="27"/>
      <c r="I17" s="27"/>
      <c r="J17" s="27"/>
      <c r="K17" s="27"/>
      <c r="L17" s="27"/>
      <c r="M17" s="27"/>
    </row>
    <row r="19" spans="6:13" ht="30" customHeight="1" x14ac:dyDescent="0.35">
      <c r="F19" s="4" t="s">
        <v>10</v>
      </c>
    </row>
    <row r="20" spans="6:13" ht="17" x14ac:dyDescent="0.35">
      <c r="F20" s="5" t="str">
        <f>HYPERLINK("mailto:" &amp; "polling@publicfirst.co.uk" &amp; "?subject="&amp; F7, "polling@publicfirst.co.uk")</f>
        <v>polling@publicfirst.co.uk</v>
      </c>
    </row>
  </sheetData>
  <mergeCells count="2">
    <mergeCell ref="F7:L7"/>
    <mergeCell ref="F17:M17"/>
  </mergeCells>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B2:AZ19"/>
  <sheetViews>
    <sheetView showGridLines="0" workbookViewId="0">
      <pane xSplit="2" topLeftCell="C1" activePane="topRight" state="frozen"/>
      <selection pane="topRight"/>
    </sheetView>
  </sheetViews>
  <sheetFormatPr defaultColWidth="10.90625" defaultRowHeight="14.5" x14ac:dyDescent="0.35"/>
  <cols>
    <col min="2" max="2" width="25.7265625" customWidth="1"/>
    <col min="3" max="5" width="10.7265625" customWidth="1"/>
    <col min="6" max="6" width="2.1796875" customWidth="1"/>
    <col min="7" max="12" width="10.7265625" customWidth="1"/>
    <col min="13" max="13" width="2.1796875" customWidth="1"/>
    <col min="14" max="17" width="10.7265625" customWidth="1"/>
    <col min="18" max="18" width="2.1796875" customWidth="1"/>
    <col min="19" max="30" width="10.7265625" customWidth="1"/>
    <col min="31" max="31" width="2.1796875" customWidth="1"/>
    <col min="32" max="36" width="10.7265625" customWidth="1"/>
    <col min="37" max="37" width="2.1796875" customWidth="1"/>
    <col min="38" max="40" width="10.7265625" customWidth="1"/>
    <col min="41" max="41" width="2.1796875" customWidth="1"/>
    <col min="42" max="46" width="10.7265625" customWidth="1"/>
    <col min="47" max="47" width="2.1796875" customWidth="1"/>
    <col min="48" max="52" width="10.7265625" customWidth="1"/>
    <col min="53" max="53" width="2.1796875" customWidth="1"/>
  </cols>
  <sheetData>
    <row r="2" spans="2:52" ht="40" customHeight="1" x14ac:dyDescent="0.35">
      <c r="D2" s="31" t="s">
        <v>114</v>
      </c>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row>
    <row r="5" spans="2:52" ht="30" customHeight="1" x14ac:dyDescent="0.35">
      <c r="B5" s="15"/>
      <c r="C5" s="15"/>
      <c r="D5" s="30" t="s">
        <v>58</v>
      </c>
      <c r="E5" s="30"/>
      <c r="F5" s="15"/>
      <c r="G5" s="30" t="s">
        <v>59</v>
      </c>
      <c r="H5" s="30"/>
      <c r="I5" s="30"/>
      <c r="J5" s="30"/>
      <c r="K5" s="30"/>
      <c r="L5" s="30"/>
      <c r="M5" s="15"/>
      <c r="N5" s="30" t="s">
        <v>60</v>
      </c>
      <c r="O5" s="30"/>
      <c r="P5" s="30"/>
      <c r="Q5" s="30"/>
      <c r="R5" s="15"/>
      <c r="S5" s="30" t="s">
        <v>61</v>
      </c>
      <c r="T5" s="30"/>
      <c r="U5" s="30"/>
      <c r="V5" s="30"/>
      <c r="W5" s="30"/>
      <c r="X5" s="30"/>
      <c r="Y5" s="30"/>
      <c r="Z5" s="30"/>
      <c r="AA5" s="30"/>
      <c r="AB5" s="30"/>
      <c r="AC5" s="30"/>
      <c r="AD5" s="30"/>
      <c r="AE5" s="15"/>
      <c r="AF5" s="30" t="s">
        <v>62</v>
      </c>
      <c r="AG5" s="30"/>
      <c r="AH5" s="30"/>
      <c r="AI5" s="30"/>
      <c r="AJ5" s="30"/>
      <c r="AK5" s="15"/>
      <c r="AL5" s="30" t="s">
        <v>63</v>
      </c>
      <c r="AM5" s="30"/>
      <c r="AN5" s="30"/>
      <c r="AO5" s="15"/>
      <c r="AP5" s="30" t="s">
        <v>64</v>
      </c>
      <c r="AQ5" s="30"/>
      <c r="AR5" s="30"/>
      <c r="AS5" s="30"/>
      <c r="AT5" s="30"/>
      <c r="AU5" s="15"/>
      <c r="AV5" s="30" t="s">
        <v>65</v>
      </c>
      <c r="AW5" s="30"/>
      <c r="AX5" s="30"/>
      <c r="AY5" s="30"/>
      <c r="AZ5" s="30"/>
    </row>
    <row r="6" spans="2:52" ht="72.5" x14ac:dyDescent="0.35">
      <c r="B6" t="s">
        <v>15</v>
      </c>
      <c r="C6" s="9" t="s">
        <v>16</v>
      </c>
      <c r="D6" s="12" t="s">
        <v>17</v>
      </c>
      <c r="E6" s="12" t="s">
        <v>18</v>
      </c>
      <c r="G6" s="12" t="s">
        <v>21</v>
      </c>
      <c r="H6" s="12" t="s">
        <v>22</v>
      </c>
      <c r="I6" s="12" t="s">
        <v>23</v>
      </c>
      <c r="J6" s="12" t="s">
        <v>24</v>
      </c>
      <c r="K6" s="12" t="s">
        <v>25</v>
      </c>
      <c r="L6" s="12" t="s">
        <v>26</v>
      </c>
      <c r="N6" s="12" t="s">
        <v>27</v>
      </c>
      <c r="O6" s="12" t="s">
        <v>28</v>
      </c>
      <c r="P6" s="12" t="s">
        <v>29</v>
      </c>
      <c r="Q6" s="12" t="s">
        <v>30</v>
      </c>
      <c r="S6" s="12" t="s">
        <v>31</v>
      </c>
      <c r="T6" s="12" t="s">
        <v>32</v>
      </c>
      <c r="U6" s="12" t="s">
        <v>33</v>
      </c>
      <c r="V6" s="12" t="s">
        <v>34</v>
      </c>
      <c r="W6" s="12" t="s">
        <v>35</v>
      </c>
      <c r="X6" s="12" t="s">
        <v>36</v>
      </c>
      <c r="Y6" s="12" t="s">
        <v>37</v>
      </c>
      <c r="Z6" s="12" t="s">
        <v>38</v>
      </c>
      <c r="AA6" s="12" t="s">
        <v>39</v>
      </c>
      <c r="AB6" s="12" t="s">
        <v>40</v>
      </c>
      <c r="AC6" s="12" t="s">
        <v>41</v>
      </c>
      <c r="AD6" s="12" t="s">
        <v>42</v>
      </c>
      <c r="AF6" s="12" t="s">
        <v>43</v>
      </c>
      <c r="AG6" s="12" t="s">
        <v>44</v>
      </c>
      <c r="AH6" s="12" t="s">
        <v>45</v>
      </c>
      <c r="AI6" s="12" t="s">
        <v>46</v>
      </c>
      <c r="AJ6" s="12" t="s">
        <v>47</v>
      </c>
      <c r="AL6" s="12" t="s">
        <v>48</v>
      </c>
      <c r="AM6" s="12" t="s">
        <v>49</v>
      </c>
      <c r="AN6" s="12" t="s">
        <v>50</v>
      </c>
      <c r="AP6" s="12" t="s">
        <v>51</v>
      </c>
      <c r="AQ6" s="12" t="s">
        <v>52</v>
      </c>
      <c r="AR6" s="12" t="s">
        <v>53</v>
      </c>
      <c r="AS6" s="12" t="s">
        <v>54</v>
      </c>
      <c r="AT6" s="12" t="s">
        <v>50</v>
      </c>
      <c r="AV6" s="12" t="s">
        <v>51</v>
      </c>
      <c r="AW6" s="12" t="s">
        <v>52</v>
      </c>
      <c r="AX6" s="12" t="s">
        <v>55</v>
      </c>
      <c r="AY6" s="12" t="s">
        <v>56</v>
      </c>
      <c r="AZ6" s="12" t="s">
        <v>57</v>
      </c>
    </row>
    <row r="7" spans="2:52" ht="30" customHeight="1" x14ac:dyDescent="0.35">
      <c r="B7" s="10" t="s">
        <v>19</v>
      </c>
      <c r="C7" s="10">
        <v>4100</v>
      </c>
      <c r="D7" s="10">
        <v>2051</v>
      </c>
      <c r="E7" s="10">
        <v>2036</v>
      </c>
      <c r="F7" s="10"/>
      <c r="G7" s="10">
        <v>523</v>
      </c>
      <c r="H7" s="10">
        <v>691</v>
      </c>
      <c r="I7" s="10">
        <v>719</v>
      </c>
      <c r="J7" s="10">
        <v>697</v>
      </c>
      <c r="K7" s="10">
        <v>590</v>
      </c>
      <c r="L7" s="10">
        <v>880</v>
      </c>
      <c r="M7" s="10"/>
      <c r="N7" s="10">
        <v>1226</v>
      </c>
      <c r="O7" s="10">
        <v>1160</v>
      </c>
      <c r="P7" s="10">
        <v>758</v>
      </c>
      <c r="Q7" s="10">
        <v>944</v>
      </c>
      <c r="R7" s="10"/>
      <c r="S7" s="10">
        <v>559</v>
      </c>
      <c r="T7" s="10">
        <v>573</v>
      </c>
      <c r="U7" s="10">
        <v>336</v>
      </c>
      <c r="V7" s="10">
        <v>378</v>
      </c>
      <c r="W7" s="10">
        <v>304</v>
      </c>
      <c r="X7" s="10">
        <v>357</v>
      </c>
      <c r="Y7" s="10">
        <v>352</v>
      </c>
      <c r="Z7" s="10">
        <v>182</v>
      </c>
      <c r="AA7" s="10">
        <v>466</v>
      </c>
      <c r="AB7" s="10">
        <v>286</v>
      </c>
      <c r="AC7" s="10">
        <v>196</v>
      </c>
      <c r="AD7" s="10">
        <v>111</v>
      </c>
      <c r="AE7" s="10"/>
      <c r="AF7" s="10">
        <v>1057</v>
      </c>
      <c r="AG7" s="10">
        <v>858</v>
      </c>
      <c r="AH7" s="10">
        <v>1137</v>
      </c>
      <c r="AI7" s="10">
        <v>447</v>
      </c>
      <c r="AJ7" s="10">
        <v>69</v>
      </c>
      <c r="AK7" s="10"/>
      <c r="AL7" s="10">
        <v>1402</v>
      </c>
      <c r="AM7" s="10">
        <v>1680</v>
      </c>
      <c r="AN7" s="10">
        <v>633</v>
      </c>
      <c r="AO7" s="10"/>
      <c r="AP7" s="10">
        <v>1401</v>
      </c>
      <c r="AQ7" s="10">
        <v>1205</v>
      </c>
      <c r="AR7" s="10">
        <v>272</v>
      </c>
      <c r="AS7" s="10">
        <v>54</v>
      </c>
      <c r="AT7" s="10">
        <v>573</v>
      </c>
      <c r="AU7" s="10"/>
      <c r="AV7" s="10">
        <v>792</v>
      </c>
      <c r="AW7" s="10">
        <v>1589</v>
      </c>
      <c r="AX7" s="10">
        <v>290</v>
      </c>
      <c r="AY7" s="10">
        <v>447</v>
      </c>
      <c r="AZ7" s="10">
        <v>382</v>
      </c>
    </row>
    <row r="8" spans="2:52" ht="30" customHeight="1" x14ac:dyDescent="0.35">
      <c r="B8" s="11" t="s">
        <v>20</v>
      </c>
      <c r="C8" s="11">
        <v>4100</v>
      </c>
      <c r="D8" s="11">
        <v>2018</v>
      </c>
      <c r="E8" s="11">
        <v>2069</v>
      </c>
      <c r="F8" s="11"/>
      <c r="G8" s="11">
        <v>571</v>
      </c>
      <c r="H8" s="11">
        <v>700</v>
      </c>
      <c r="I8" s="11">
        <v>699</v>
      </c>
      <c r="J8" s="11">
        <v>697</v>
      </c>
      <c r="K8" s="11">
        <v>576</v>
      </c>
      <c r="L8" s="11">
        <v>858</v>
      </c>
      <c r="M8" s="11"/>
      <c r="N8" s="11">
        <v>1104</v>
      </c>
      <c r="O8" s="11">
        <v>1063</v>
      </c>
      <c r="P8" s="11">
        <v>899</v>
      </c>
      <c r="Q8" s="11">
        <v>1022</v>
      </c>
      <c r="R8" s="11"/>
      <c r="S8" s="11">
        <v>574</v>
      </c>
      <c r="T8" s="11">
        <v>533</v>
      </c>
      <c r="U8" s="11">
        <v>328</v>
      </c>
      <c r="V8" s="11">
        <v>369</v>
      </c>
      <c r="W8" s="11">
        <v>287</v>
      </c>
      <c r="X8" s="11">
        <v>369</v>
      </c>
      <c r="Y8" s="11">
        <v>328</v>
      </c>
      <c r="Z8" s="11">
        <v>164</v>
      </c>
      <c r="AA8" s="11">
        <v>451</v>
      </c>
      <c r="AB8" s="11">
        <v>369</v>
      </c>
      <c r="AC8" s="11">
        <v>205</v>
      </c>
      <c r="AD8" s="11">
        <v>123</v>
      </c>
      <c r="AE8" s="11"/>
      <c r="AF8" s="11">
        <v>1092</v>
      </c>
      <c r="AG8" s="11">
        <v>884</v>
      </c>
      <c r="AH8" s="11">
        <v>1109</v>
      </c>
      <c r="AI8" s="11">
        <v>420</v>
      </c>
      <c r="AJ8" s="11">
        <v>57</v>
      </c>
      <c r="AK8" s="11"/>
      <c r="AL8" s="11">
        <v>1388</v>
      </c>
      <c r="AM8" s="11">
        <v>1656</v>
      </c>
      <c r="AN8" s="11">
        <v>648</v>
      </c>
      <c r="AO8" s="11"/>
      <c r="AP8" s="11">
        <v>1357</v>
      </c>
      <c r="AQ8" s="11">
        <v>1194</v>
      </c>
      <c r="AR8" s="11">
        <v>262</v>
      </c>
      <c r="AS8" s="11">
        <v>53</v>
      </c>
      <c r="AT8" s="11">
        <v>593</v>
      </c>
      <c r="AU8" s="11"/>
      <c r="AV8" s="11">
        <v>766</v>
      </c>
      <c r="AW8" s="11">
        <v>1598</v>
      </c>
      <c r="AX8" s="11">
        <v>282</v>
      </c>
      <c r="AY8" s="11">
        <v>441</v>
      </c>
      <c r="AZ8" s="11">
        <v>382</v>
      </c>
    </row>
    <row r="9" spans="2:52" x14ac:dyDescent="0.35">
      <c r="B9" s="18" t="s">
        <v>103</v>
      </c>
      <c r="C9" s="17">
        <v>0.133993525623435</v>
      </c>
      <c r="D9" s="17">
        <v>0.157971424015249</v>
      </c>
      <c r="E9" s="17">
        <v>0.109366806359466</v>
      </c>
      <c r="F9" s="17"/>
      <c r="G9" s="17">
        <v>0.19122480707790099</v>
      </c>
      <c r="H9" s="17">
        <v>0.17501562435417301</v>
      </c>
      <c r="I9" s="17">
        <v>0.14940237422549399</v>
      </c>
      <c r="J9" s="17">
        <v>0.116661395837194</v>
      </c>
      <c r="K9" s="17">
        <v>8.93197463041671E-2</v>
      </c>
      <c r="L9" s="17">
        <v>9.3971525700589004E-2</v>
      </c>
      <c r="M9" s="17"/>
      <c r="N9" s="17">
        <v>0.169588642438399</v>
      </c>
      <c r="O9" s="17">
        <v>0.124048006252751</v>
      </c>
      <c r="P9" s="17">
        <v>0.14455647305135899</v>
      </c>
      <c r="Q9" s="17">
        <v>9.81685850139387E-2</v>
      </c>
      <c r="R9" s="17"/>
      <c r="S9" s="17">
        <v>0.158966970224445</v>
      </c>
      <c r="T9" s="17">
        <v>0.109826549280318</v>
      </c>
      <c r="U9" s="17">
        <v>0.104490918734157</v>
      </c>
      <c r="V9" s="17">
        <v>0.138315607208439</v>
      </c>
      <c r="W9" s="17">
        <v>0.12156420720247001</v>
      </c>
      <c r="X9" s="17">
        <v>0.179637421903551</v>
      </c>
      <c r="Y9" s="17">
        <v>0.107611585669564</v>
      </c>
      <c r="Z9" s="17">
        <v>7.3073468351770601E-2</v>
      </c>
      <c r="AA9" s="17">
        <v>0.123912907904071</v>
      </c>
      <c r="AB9" s="17">
        <v>0.14739167696078001</v>
      </c>
      <c r="AC9" s="17">
        <v>0.148021593090396</v>
      </c>
      <c r="AD9" s="17">
        <v>0.204920313348534</v>
      </c>
      <c r="AE9" s="17"/>
      <c r="AF9" s="17">
        <v>9.7305556583019495E-2</v>
      </c>
      <c r="AG9" s="17">
        <v>0.111414393357153</v>
      </c>
      <c r="AH9" s="17">
        <v>0.16199795783669799</v>
      </c>
      <c r="AI9" s="17">
        <v>0.167464871350434</v>
      </c>
      <c r="AJ9" s="17">
        <v>0.36322814337763698</v>
      </c>
      <c r="AK9" s="17"/>
      <c r="AL9" s="17">
        <v>0.110406024522438</v>
      </c>
      <c r="AM9" s="17">
        <v>0.15525272940212601</v>
      </c>
      <c r="AN9" s="17">
        <v>0.119620989950621</v>
      </c>
      <c r="AO9" s="17"/>
      <c r="AP9" s="17">
        <v>0.13486955070574799</v>
      </c>
      <c r="AQ9" s="17">
        <v>0.17092953003564801</v>
      </c>
      <c r="AR9" s="17">
        <v>0.10116732174304099</v>
      </c>
      <c r="AS9" s="17">
        <v>7.4797664561539398E-2</v>
      </c>
      <c r="AT9" s="17">
        <v>8.6698413176888797E-2</v>
      </c>
      <c r="AU9" s="17"/>
      <c r="AV9" s="17">
        <v>0.170051799856893</v>
      </c>
      <c r="AW9" s="17">
        <v>0.157167433438304</v>
      </c>
      <c r="AX9" s="17">
        <v>0.13286410389685999</v>
      </c>
      <c r="AY9" s="17">
        <v>0.107645301209081</v>
      </c>
      <c r="AZ9" s="17">
        <v>4.73432049168711E-2</v>
      </c>
    </row>
    <row r="10" spans="2:52" x14ac:dyDescent="0.35">
      <c r="B10" s="18" t="s">
        <v>104</v>
      </c>
      <c r="C10" s="17">
        <v>0.397252895799862</v>
      </c>
      <c r="D10" s="17">
        <v>0.40726387928507302</v>
      </c>
      <c r="E10" s="17">
        <v>0.38872773622962498</v>
      </c>
      <c r="F10" s="17"/>
      <c r="G10" s="17">
        <v>0.39764436045710799</v>
      </c>
      <c r="H10" s="17">
        <v>0.385037048791456</v>
      </c>
      <c r="I10" s="17">
        <v>0.40444770167167698</v>
      </c>
      <c r="J10" s="17">
        <v>0.40568452936465099</v>
      </c>
      <c r="K10" s="17">
        <v>0.38479798062424497</v>
      </c>
      <c r="L10" s="17">
        <v>0.40261036457427601</v>
      </c>
      <c r="M10" s="17"/>
      <c r="N10" s="17">
        <v>0.44512617378068398</v>
      </c>
      <c r="O10" s="17">
        <v>0.40181352952293098</v>
      </c>
      <c r="P10" s="17">
        <v>0.39063238820118801</v>
      </c>
      <c r="Q10" s="17">
        <v>0.345426258869447</v>
      </c>
      <c r="R10" s="17"/>
      <c r="S10" s="17">
        <v>0.39468091737379402</v>
      </c>
      <c r="T10" s="17">
        <v>0.404225679810084</v>
      </c>
      <c r="U10" s="17">
        <v>0.40089680646496401</v>
      </c>
      <c r="V10" s="17">
        <v>0.36630052916724798</v>
      </c>
      <c r="W10" s="17">
        <v>0.39037095779903402</v>
      </c>
      <c r="X10" s="17">
        <v>0.337779549861489</v>
      </c>
      <c r="Y10" s="17">
        <v>0.41935310074057802</v>
      </c>
      <c r="Z10" s="17">
        <v>0.384353850458718</v>
      </c>
      <c r="AA10" s="17">
        <v>0.432533880173606</v>
      </c>
      <c r="AB10" s="17">
        <v>0.40899265565100501</v>
      </c>
      <c r="AC10" s="17">
        <v>0.42491477997852101</v>
      </c>
      <c r="AD10" s="17">
        <v>0.40424342597087098</v>
      </c>
      <c r="AE10" s="17"/>
      <c r="AF10" s="17">
        <v>0.34295516010779298</v>
      </c>
      <c r="AG10" s="17">
        <v>0.40751626301987098</v>
      </c>
      <c r="AH10" s="17">
        <v>0.45024721992312899</v>
      </c>
      <c r="AI10" s="17">
        <v>0.48699040554260398</v>
      </c>
      <c r="AJ10" s="17">
        <v>0.27806105971967499</v>
      </c>
      <c r="AK10" s="17"/>
      <c r="AL10" s="17">
        <v>0.35870186683225402</v>
      </c>
      <c r="AM10" s="17">
        <v>0.44590198610410098</v>
      </c>
      <c r="AN10" s="17">
        <v>0.34042431593475603</v>
      </c>
      <c r="AO10" s="17"/>
      <c r="AP10" s="17">
        <v>0.42071293199003801</v>
      </c>
      <c r="AQ10" s="17">
        <v>0.42484043057575599</v>
      </c>
      <c r="AR10" s="17">
        <v>0.48714552274810902</v>
      </c>
      <c r="AS10" s="17">
        <v>0.230418621974076</v>
      </c>
      <c r="AT10" s="17">
        <v>0.31571113623076003</v>
      </c>
      <c r="AU10" s="17"/>
      <c r="AV10" s="17">
        <v>0.43910767962175001</v>
      </c>
      <c r="AW10" s="17">
        <v>0.45387108864138698</v>
      </c>
      <c r="AX10" s="17">
        <v>0.47440642311356201</v>
      </c>
      <c r="AY10" s="17">
        <v>0.30598524654452802</v>
      </c>
      <c r="AZ10" s="17">
        <v>0.30945563028369</v>
      </c>
    </row>
    <row r="11" spans="2:52" x14ac:dyDescent="0.35">
      <c r="B11" s="18" t="s">
        <v>105</v>
      </c>
      <c r="C11" s="17">
        <v>0.27618665349514099</v>
      </c>
      <c r="D11" s="17">
        <v>0.256800568737239</v>
      </c>
      <c r="E11" s="17">
        <v>0.29636132819631</v>
      </c>
      <c r="F11" s="17"/>
      <c r="G11" s="17">
        <v>0.26574576551045598</v>
      </c>
      <c r="H11" s="17">
        <v>0.25467641021304099</v>
      </c>
      <c r="I11" s="17">
        <v>0.26028633422770397</v>
      </c>
      <c r="J11" s="17">
        <v>0.26335849360764202</v>
      </c>
      <c r="K11" s="17">
        <v>0.30076245541540397</v>
      </c>
      <c r="L11" s="17">
        <v>0.30756133529761798</v>
      </c>
      <c r="M11" s="17"/>
      <c r="N11" s="17">
        <v>0.24117054432650101</v>
      </c>
      <c r="O11" s="17">
        <v>0.27038624400019101</v>
      </c>
      <c r="P11" s="17">
        <v>0.28694708303932998</v>
      </c>
      <c r="Q11" s="17">
        <v>0.31096619781808399</v>
      </c>
      <c r="R11" s="17"/>
      <c r="S11" s="17">
        <v>0.25836141831186998</v>
      </c>
      <c r="T11" s="17">
        <v>0.29000439335484601</v>
      </c>
      <c r="U11" s="17">
        <v>0.30886969857514102</v>
      </c>
      <c r="V11" s="17">
        <v>0.28932115655308599</v>
      </c>
      <c r="W11" s="17">
        <v>0.299696160266407</v>
      </c>
      <c r="X11" s="17">
        <v>0.27316006190379399</v>
      </c>
      <c r="Y11" s="17">
        <v>0.29894631526122201</v>
      </c>
      <c r="Z11" s="17">
        <v>0.35957145060680201</v>
      </c>
      <c r="AA11" s="17">
        <v>0.24026306253280999</v>
      </c>
      <c r="AB11" s="17">
        <v>0.23643775595838001</v>
      </c>
      <c r="AC11" s="17">
        <v>0.25943713333433199</v>
      </c>
      <c r="AD11" s="17">
        <v>0.23416179851711699</v>
      </c>
      <c r="AE11" s="17"/>
      <c r="AF11" s="17">
        <v>0.32303802372270701</v>
      </c>
      <c r="AG11" s="17">
        <v>0.27993210783349498</v>
      </c>
      <c r="AH11" s="17">
        <v>0.24255523548003599</v>
      </c>
      <c r="AI11" s="17">
        <v>0.22863985404105</v>
      </c>
      <c r="AJ11" s="17">
        <v>0.15752224530328601</v>
      </c>
      <c r="AK11" s="17"/>
      <c r="AL11" s="17">
        <v>0.31627941954481398</v>
      </c>
      <c r="AM11" s="17">
        <v>0.244921724777662</v>
      </c>
      <c r="AN11" s="17">
        <v>0.27288311766312201</v>
      </c>
      <c r="AO11" s="17"/>
      <c r="AP11" s="17">
        <v>0.26686115081996098</v>
      </c>
      <c r="AQ11" s="17">
        <v>0.247350595470096</v>
      </c>
      <c r="AR11" s="17">
        <v>0.25226107427651201</v>
      </c>
      <c r="AS11" s="17">
        <v>0.38654049646142202</v>
      </c>
      <c r="AT11" s="17">
        <v>0.309459538677824</v>
      </c>
      <c r="AU11" s="17"/>
      <c r="AV11" s="17">
        <v>0.26096006595184501</v>
      </c>
      <c r="AW11" s="17">
        <v>0.25106296279714402</v>
      </c>
      <c r="AX11" s="17">
        <v>0.23660411976038601</v>
      </c>
      <c r="AY11" s="17">
        <v>0.30178554882992897</v>
      </c>
      <c r="AZ11" s="17">
        <v>0.32714127968481399</v>
      </c>
    </row>
    <row r="12" spans="2:52" x14ac:dyDescent="0.35">
      <c r="B12" s="18" t="s">
        <v>106</v>
      </c>
      <c r="C12" s="17">
        <v>7.0052536258249601E-2</v>
      </c>
      <c r="D12" s="17">
        <v>7.3868145207171304E-2</v>
      </c>
      <c r="E12" s="17">
        <v>6.6770903329728196E-2</v>
      </c>
      <c r="F12" s="17"/>
      <c r="G12" s="17">
        <v>6.3951672993994305E-2</v>
      </c>
      <c r="H12" s="17">
        <v>7.4573069475712406E-2</v>
      </c>
      <c r="I12" s="17">
        <v>6.1960303604847201E-2</v>
      </c>
      <c r="J12" s="17">
        <v>6.2874029008185103E-2</v>
      </c>
      <c r="K12" s="17">
        <v>9.4773988877741605E-2</v>
      </c>
      <c r="L12" s="17">
        <v>6.6249484533204506E-2</v>
      </c>
      <c r="M12" s="17"/>
      <c r="N12" s="17">
        <v>6.1743265782691001E-2</v>
      </c>
      <c r="O12" s="17">
        <v>8.2896601684662299E-2</v>
      </c>
      <c r="P12" s="17">
        <v>6.1471335614048002E-2</v>
      </c>
      <c r="Q12" s="17">
        <v>7.4040132022414204E-2</v>
      </c>
      <c r="R12" s="17"/>
      <c r="S12" s="17">
        <v>7.7980658341891398E-2</v>
      </c>
      <c r="T12" s="17">
        <v>7.0614993689332203E-2</v>
      </c>
      <c r="U12" s="17">
        <v>7.9843922943370699E-2</v>
      </c>
      <c r="V12" s="17">
        <v>6.9449781102091102E-2</v>
      </c>
      <c r="W12" s="17">
        <v>6.5943577935548295E-2</v>
      </c>
      <c r="X12" s="17">
        <v>5.53329976884014E-2</v>
      </c>
      <c r="Y12" s="17">
        <v>4.80826903702214E-2</v>
      </c>
      <c r="Z12" s="17">
        <v>7.5472084542717602E-2</v>
      </c>
      <c r="AA12" s="17">
        <v>8.6151345553713496E-2</v>
      </c>
      <c r="AB12" s="17">
        <v>7.2960958676316301E-2</v>
      </c>
      <c r="AC12" s="17">
        <v>6.64152391569168E-2</v>
      </c>
      <c r="AD12" s="17">
        <v>4.9732022775277801E-2</v>
      </c>
      <c r="AE12" s="17"/>
      <c r="AF12" s="17">
        <v>7.5054702423146005E-2</v>
      </c>
      <c r="AG12" s="17">
        <v>7.4971196780267493E-2</v>
      </c>
      <c r="AH12" s="17">
        <v>6.3985176050084802E-2</v>
      </c>
      <c r="AI12" s="17">
        <v>4.9017262825043498E-2</v>
      </c>
      <c r="AJ12" s="17">
        <v>6.70091654904513E-2</v>
      </c>
      <c r="AK12" s="17"/>
      <c r="AL12" s="17">
        <v>8.7370711409054794E-2</v>
      </c>
      <c r="AM12" s="17">
        <v>6.03401924000002E-2</v>
      </c>
      <c r="AN12" s="17">
        <v>6.2141887046066401E-2</v>
      </c>
      <c r="AO12" s="17"/>
      <c r="AP12" s="17">
        <v>7.8070352045155902E-2</v>
      </c>
      <c r="AQ12" s="17">
        <v>5.9720305934553401E-2</v>
      </c>
      <c r="AR12" s="17">
        <v>5.6213385100571597E-2</v>
      </c>
      <c r="AS12" s="17">
        <v>0.12922918713676701</v>
      </c>
      <c r="AT12" s="17">
        <v>7.1370299571585694E-2</v>
      </c>
      <c r="AU12" s="17"/>
      <c r="AV12" s="17">
        <v>5.1094669620735798E-2</v>
      </c>
      <c r="AW12" s="17">
        <v>5.5472793036114298E-2</v>
      </c>
      <c r="AX12" s="17">
        <v>5.6900790703207402E-2</v>
      </c>
      <c r="AY12" s="17">
        <v>0.131035024185642</v>
      </c>
      <c r="AZ12" s="17">
        <v>8.8069177920590005E-2</v>
      </c>
    </row>
    <row r="13" spans="2:52" x14ac:dyDescent="0.35">
      <c r="B13" s="18" t="s">
        <v>107</v>
      </c>
      <c r="C13" s="17">
        <v>2.92585626531425E-2</v>
      </c>
      <c r="D13" s="17">
        <v>3.55426869170994E-2</v>
      </c>
      <c r="E13" s="17">
        <v>2.3312564668945102E-2</v>
      </c>
      <c r="F13" s="17"/>
      <c r="G13" s="17">
        <v>2.4328522365723599E-2</v>
      </c>
      <c r="H13" s="17">
        <v>2.6264452665848599E-2</v>
      </c>
      <c r="I13" s="17">
        <v>2.92838689924593E-2</v>
      </c>
      <c r="J13" s="17">
        <v>3.1320518193306099E-2</v>
      </c>
      <c r="K13" s="17">
        <v>2.5266941692464202E-2</v>
      </c>
      <c r="L13" s="17">
        <v>3.5965012550024697E-2</v>
      </c>
      <c r="M13" s="17"/>
      <c r="N13" s="17">
        <v>1.59747740118159E-2</v>
      </c>
      <c r="O13" s="17">
        <v>3.3051143868303698E-2</v>
      </c>
      <c r="P13" s="17">
        <v>3.3094256119353502E-2</v>
      </c>
      <c r="Q13" s="17">
        <v>3.56661415611573E-2</v>
      </c>
      <c r="R13" s="17"/>
      <c r="S13" s="17">
        <v>2.18789787623834E-2</v>
      </c>
      <c r="T13" s="17">
        <v>3.0267628972746E-2</v>
      </c>
      <c r="U13" s="17">
        <v>2.05196483992457E-2</v>
      </c>
      <c r="V13" s="17">
        <v>2.30432491310027E-2</v>
      </c>
      <c r="W13" s="17">
        <v>3.6578794779798703E-2</v>
      </c>
      <c r="X13" s="17">
        <v>5.10373871329085E-2</v>
      </c>
      <c r="Y13" s="17">
        <v>3.4544857831845202E-2</v>
      </c>
      <c r="Z13" s="17">
        <v>4.0089596232262797E-2</v>
      </c>
      <c r="AA13" s="17">
        <v>2.2697576902798201E-2</v>
      </c>
      <c r="AB13" s="17">
        <v>2.36220308940359E-2</v>
      </c>
      <c r="AC13" s="17">
        <v>1.5915548992256799E-2</v>
      </c>
      <c r="AD13" s="17">
        <v>5.3520017030928603E-2</v>
      </c>
      <c r="AE13" s="17"/>
      <c r="AF13" s="17">
        <v>3.24756682073769E-2</v>
      </c>
      <c r="AG13" s="17">
        <v>2.76630187653733E-2</v>
      </c>
      <c r="AH13" s="17">
        <v>2.3353422888091301E-2</v>
      </c>
      <c r="AI13" s="17">
        <v>3.0460622795661502E-2</v>
      </c>
      <c r="AJ13" s="17">
        <v>3.8034531686942298E-2</v>
      </c>
      <c r="AK13" s="17"/>
      <c r="AL13" s="17">
        <v>3.8361953603974097E-2</v>
      </c>
      <c r="AM13" s="17">
        <v>1.8234976764800299E-2</v>
      </c>
      <c r="AN13" s="17">
        <v>4.3068140106576003E-2</v>
      </c>
      <c r="AO13" s="17"/>
      <c r="AP13" s="17">
        <v>3.1472641710042097E-2</v>
      </c>
      <c r="AQ13" s="17">
        <v>1.9721873509806E-2</v>
      </c>
      <c r="AR13" s="17">
        <v>1.0393828266476999E-2</v>
      </c>
      <c r="AS13" s="17">
        <v>6.9940830104120305E-2</v>
      </c>
      <c r="AT13" s="17">
        <v>3.8961705412034302E-2</v>
      </c>
      <c r="AU13" s="17"/>
      <c r="AV13" s="17">
        <v>2.3554516478727101E-2</v>
      </c>
      <c r="AW13" s="17">
        <v>1.36292317416206E-2</v>
      </c>
      <c r="AX13" s="17">
        <v>2.58955698951925E-2</v>
      </c>
      <c r="AY13" s="17">
        <v>7.7049087644474004E-2</v>
      </c>
      <c r="AZ13" s="17">
        <v>1.71766959364133E-2</v>
      </c>
    </row>
    <row r="14" spans="2:52" x14ac:dyDescent="0.35">
      <c r="B14" s="18" t="s">
        <v>96</v>
      </c>
      <c r="C14" s="19">
        <v>9.3255826170170197E-2</v>
      </c>
      <c r="D14" s="19">
        <v>6.8553295838167799E-2</v>
      </c>
      <c r="E14" s="19">
        <v>0.115460661215927</v>
      </c>
      <c r="F14" s="19"/>
      <c r="G14" s="19">
        <v>5.7104871594817301E-2</v>
      </c>
      <c r="H14" s="19">
        <v>8.4433394499768805E-2</v>
      </c>
      <c r="I14" s="19">
        <v>9.4619417277818502E-2</v>
      </c>
      <c r="J14" s="19">
        <v>0.120101033989021</v>
      </c>
      <c r="K14" s="19">
        <v>0.105078887085977</v>
      </c>
      <c r="L14" s="19">
        <v>9.3642277344288496E-2</v>
      </c>
      <c r="M14" s="19"/>
      <c r="N14" s="19">
        <v>6.63965996599091E-2</v>
      </c>
      <c r="O14" s="19">
        <v>8.7804474671161606E-2</v>
      </c>
      <c r="P14" s="19">
        <v>8.3298463974722098E-2</v>
      </c>
      <c r="Q14" s="19">
        <v>0.135732684714959</v>
      </c>
      <c r="R14" s="19"/>
      <c r="S14" s="19">
        <v>8.8131056985616602E-2</v>
      </c>
      <c r="T14" s="19">
        <v>9.5060754892673793E-2</v>
      </c>
      <c r="U14" s="19">
        <v>8.5379004883122195E-2</v>
      </c>
      <c r="V14" s="19">
        <v>0.113569676838133</v>
      </c>
      <c r="W14" s="19">
        <v>8.5846302016741496E-2</v>
      </c>
      <c r="X14" s="19">
        <v>0.10305258150985599</v>
      </c>
      <c r="Y14" s="19">
        <v>9.1461450126569102E-2</v>
      </c>
      <c r="Z14" s="19">
        <v>6.7439549807729093E-2</v>
      </c>
      <c r="AA14" s="19">
        <v>9.4441226933000999E-2</v>
      </c>
      <c r="AB14" s="19">
        <v>0.110594921859482</v>
      </c>
      <c r="AC14" s="19">
        <v>8.5295705447577197E-2</v>
      </c>
      <c r="AD14" s="19">
        <v>5.3422422357271203E-2</v>
      </c>
      <c r="AE14" s="19"/>
      <c r="AF14" s="19">
        <v>0.12917088895595799</v>
      </c>
      <c r="AG14" s="19">
        <v>9.8503020243840098E-2</v>
      </c>
      <c r="AH14" s="19">
        <v>5.7860987821960003E-2</v>
      </c>
      <c r="AI14" s="19">
        <v>3.7426983445206799E-2</v>
      </c>
      <c r="AJ14" s="19">
        <v>9.6144854422009401E-2</v>
      </c>
      <c r="AK14" s="19"/>
      <c r="AL14" s="19">
        <v>8.8880024087464704E-2</v>
      </c>
      <c r="AM14" s="19">
        <v>7.5348390551310193E-2</v>
      </c>
      <c r="AN14" s="19">
        <v>0.16186154929885799</v>
      </c>
      <c r="AO14" s="19"/>
      <c r="AP14" s="19">
        <v>6.8013372729055305E-2</v>
      </c>
      <c r="AQ14" s="19">
        <v>7.7437264474139705E-2</v>
      </c>
      <c r="AR14" s="19">
        <v>9.2818867865290394E-2</v>
      </c>
      <c r="AS14" s="19">
        <v>0.109073199762075</v>
      </c>
      <c r="AT14" s="19">
        <v>0.177798906930907</v>
      </c>
      <c r="AU14" s="19"/>
      <c r="AV14" s="19">
        <v>5.5231268470050499E-2</v>
      </c>
      <c r="AW14" s="19">
        <v>6.8796490345431005E-2</v>
      </c>
      <c r="AX14" s="19">
        <v>7.3328992630792303E-2</v>
      </c>
      <c r="AY14" s="19">
        <v>7.64997915863459E-2</v>
      </c>
      <c r="AZ14" s="19">
        <v>0.210814011257621</v>
      </c>
    </row>
    <row r="15" spans="2:52" x14ac:dyDescent="0.35">
      <c r="B15" s="16"/>
    </row>
    <row r="16" spans="2:52" x14ac:dyDescent="0.35">
      <c r="B16" t="s">
        <v>84</v>
      </c>
    </row>
    <row r="17" spans="2:2" x14ac:dyDescent="0.35">
      <c r="B17" t="s">
        <v>85</v>
      </c>
    </row>
    <row r="19" spans="2:2" x14ac:dyDescent="0.35">
      <c r="B19" s="8" t="str">
        <f>HYPERLINK("#'Contents'!A1", "Return to Contents")</f>
        <v>Return to Contents</v>
      </c>
    </row>
  </sheetData>
  <mergeCells count="9">
    <mergeCell ref="AL5:AN5"/>
    <mergeCell ref="AP5:AT5"/>
    <mergeCell ref="AV5:AZ5"/>
    <mergeCell ref="D2:AT2"/>
    <mergeCell ref="D5:E5"/>
    <mergeCell ref="G5:L5"/>
    <mergeCell ref="N5:Q5"/>
    <mergeCell ref="S5:AD5"/>
    <mergeCell ref="AF5:AJ5"/>
  </mergeCells>
  <pageMargins left="0.7" right="0.7" top="0.75" bottom="0.75" header="0.3" footer="0.3"/>
  <pageSetup paperSize="9"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B2:AZ21"/>
  <sheetViews>
    <sheetView showGridLines="0" workbookViewId="0">
      <pane xSplit="2" topLeftCell="C1" activePane="topRight" state="frozen"/>
      <selection pane="topRight"/>
    </sheetView>
  </sheetViews>
  <sheetFormatPr defaultColWidth="10.90625" defaultRowHeight="14.5" x14ac:dyDescent="0.35"/>
  <cols>
    <col min="2" max="2" width="25.7265625" customWidth="1"/>
    <col min="3" max="5" width="10.7265625" customWidth="1"/>
    <col min="6" max="6" width="2.1796875" customWidth="1"/>
    <col min="7" max="12" width="10.7265625" customWidth="1"/>
    <col min="13" max="13" width="2.1796875" customWidth="1"/>
    <col min="14" max="17" width="10.7265625" customWidth="1"/>
    <col min="18" max="18" width="2.1796875" customWidth="1"/>
    <col min="19" max="30" width="10.7265625" customWidth="1"/>
    <col min="31" max="31" width="2.1796875" customWidth="1"/>
    <col min="32" max="36" width="10.7265625" customWidth="1"/>
    <col min="37" max="37" width="2.1796875" customWidth="1"/>
    <col min="38" max="40" width="10.7265625" customWidth="1"/>
    <col min="41" max="41" width="2.1796875" customWidth="1"/>
    <col min="42" max="46" width="10.7265625" customWidth="1"/>
    <col min="47" max="47" width="2.1796875" customWidth="1"/>
    <col min="48" max="52" width="10.7265625" customWidth="1"/>
    <col min="53" max="53" width="2.1796875" customWidth="1"/>
  </cols>
  <sheetData>
    <row r="2" spans="2:52" ht="40" customHeight="1" x14ac:dyDescent="0.35">
      <c r="D2" s="31" t="s">
        <v>122</v>
      </c>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row>
    <row r="5" spans="2:52" ht="30" customHeight="1" x14ac:dyDescent="0.35">
      <c r="B5" s="15"/>
      <c r="C5" s="15"/>
      <c r="D5" s="30" t="s">
        <v>58</v>
      </c>
      <c r="E5" s="30"/>
      <c r="F5" s="15"/>
      <c r="G5" s="30" t="s">
        <v>59</v>
      </c>
      <c r="H5" s="30"/>
      <c r="I5" s="30"/>
      <c r="J5" s="30"/>
      <c r="K5" s="30"/>
      <c r="L5" s="30"/>
      <c r="M5" s="15"/>
      <c r="N5" s="30" t="s">
        <v>60</v>
      </c>
      <c r="O5" s="30"/>
      <c r="P5" s="30"/>
      <c r="Q5" s="30"/>
      <c r="R5" s="15"/>
      <c r="S5" s="30" t="s">
        <v>61</v>
      </c>
      <c r="T5" s="30"/>
      <c r="U5" s="30"/>
      <c r="V5" s="30"/>
      <c r="W5" s="30"/>
      <c r="X5" s="30"/>
      <c r="Y5" s="30"/>
      <c r="Z5" s="30"/>
      <c r="AA5" s="30"/>
      <c r="AB5" s="30"/>
      <c r="AC5" s="30"/>
      <c r="AD5" s="30"/>
      <c r="AE5" s="15"/>
      <c r="AF5" s="30" t="s">
        <v>62</v>
      </c>
      <c r="AG5" s="30"/>
      <c r="AH5" s="30"/>
      <c r="AI5" s="30"/>
      <c r="AJ5" s="30"/>
      <c r="AK5" s="15"/>
      <c r="AL5" s="30" t="s">
        <v>63</v>
      </c>
      <c r="AM5" s="30"/>
      <c r="AN5" s="30"/>
      <c r="AO5" s="15"/>
      <c r="AP5" s="30" t="s">
        <v>64</v>
      </c>
      <c r="AQ5" s="30"/>
      <c r="AR5" s="30"/>
      <c r="AS5" s="30"/>
      <c r="AT5" s="30"/>
      <c r="AU5" s="15"/>
      <c r="AV5" s="30" t="s">
        <v>65</v>
      </c>
      <c r="AW5" s="30"/>
      <c r="AX5" s="30"/>
      <c r="AY5" s="30"/>
      <c r="AZ5" s="30"/>
    </row>
    <row r="6" spans="2:52" ht="72.5" x14ac:dyDescent="0.35">
      <c r="B6" t="s">
        <v>15</v>
      </c>
      <c r="C6" s="9" t="s">
        <v>16</v>
      </c>
      <c r="D6" s="12" t="s">
        <v>17</v>
      </c>
      <c r="E6" s="12" t="s">
        <v>18</v>
      </c>
      <c r="G6" s="12" t="s">
        <v>21</v>
      </c>
      <c r="H6" s="12" t="s">
        <v>22</v>
      </c>
      <c r="I6" s="12" t="s">
        <v>23</v>
      </c>
      <c r="J6" s="12" t="s">
        <v>24</v>
      </c>
      <c r="K6" s="12" t="s">
        <v>25</v>
      </c>
      <c r="L6" s="12" t="s">
        <v>26</v>
      </c>
      <c r="N6" s="12" t="s">
        <v>27</v>
      </c>
      <c r="O6" s="12" t="s">
        <v>28</v>
      </c>
      <c r="P6" s="12" t="s">
        <v>29</v>
      </c>
      <c r="Q6" s="12" t="s">
        <v>30</v>
      </c>
      <c r="S6" s="12" t="s">
        <v>31</v>
      </c>
      <c r="T6" s="12" t="s">
        <v>32</v>
      </c>
      <c r="U6" s="12" t="s">
        <v>33</v>
      </c>
      <c r="V6" s="12" t="s">
        <v>34</v>
      </c>
      <c r="W6" s="12" t="s">
        <v>35</v>
      </c>
      <c r="X6" s="12" t="s">
        <v>36</v>
      </c>
      <c r="Y6" s="12" t="s">
        <v>37</v>
      </c>
      <c r="Z6" s="12" t="s">
        <v>38</v>
      </c>
      <c r="AA6" s="12" t="s">
        <v>39</v>
      </c>
      <c r="AB6" s="12" t="s">
        <v>40</v>
      </c>
      <c r="AC6" s="12" t="s">
        <v>41</v>
      </c>
      <c r="AD6" s="12" t="s">
        <v>42</v>
      </c>
      <c r="AF6" s="12" t="s">
        <v>43</v>
      </c>
      <c r="AG6" s="12" t="s">
        <v>44</v>
      </c>
      <c r="AH6" s="12" t="s">
        <v>45</v>
      </c>
      <c r="AI6" s="12" t="s">
        <v>46</v>
      </c>
      <c r="AJ6" s="12" t="s">
        <v>47</v>
      </c>
      <c r="AL6" s="12" t="s">
        <v>48</v>
      </c>
      <c r="AM6" s="12" t="s">
        <v>49</v>
      </c>
      <c r="AN6" s="12" t="s">
        <v>50</v>
      </c>
      <c r="AP6" s="12" t="s">
        <v>51</v>
      </c>
      <c r="AQ6" s="12" t="s">
        <v>52</v>
      </c>
      <c r="AR6" s="12" t="s">
        <v>53</v>
      </c>
      <c r="AS6" s="12" t="s">
        <v>54</v>
      </c>
      <c r="AT6" s="12" t="s">
        <v>50</v>
      </c>
      <c r="AV6" s="12" t="s">
        <v>51</v>
      </c>
      <c r="AW6" s="12" t="s">
        <v>52</v>
      </c>
      <c r="AX6" s="12" t="s">
        <v>55</v>
      </c>
      <c r="AY6" s="12" t="s">
        <v>56</v>
      </c>
      <c r="AZ6" s="12" t="s">
        <v>57</v>
      </c>
    </row>
    <row r="7" spans="2:52" ht="30" customHeight="1" x14ac:dyDescent="0.35">
      <c r="B7" s="10" t="s">
        <v>19</v>
      </c>
      <c r="C7" s="10">
        <v>4100</v>
      </c>
      <c r="D7" s="10">
        <v>2051</v>
      </c>
      <c r="E7" s="10">
        <v>2036</v>
      </c>
      <c r="F7" s="10"/>
      <c r="G7" s="10">
        <v>523</v>
      </c>
      <c r="H7" s="10">
        <v>691</v>
      </c>
      <c r="I7" s="10">
        <v>719</v>
      </c>
      <c r="J7" s="10">
        <v>697</v>
      </c>
      <c r="K7" s="10">
        <v>590</v>
      </c>
      <c r="L7" s="10">
        <v>880</v>
      </c>
      <c r="M7" s="10"/>
      <c r="N7" s="10">
        <v>1226</v>
      </c>
      <c r="O7" s="10">
        <v>1160</v>
      </c>
      <c r="P7" s="10">
        <v>758</v>
      </c>
      <c r="Q7" s="10">
        <v>944</v>
      </c>
      <c r="R7" s="10"/>
      <c r="S7" s="10">
        <v>559</v>
      </c>
      <c r="T7" s="10">
        <v>573</v>
      </c>
      <c r="U7" s="10">
        <v>336</v>
      </c>
      <c r="V7" s="10">
        <v>378</v>
      </c>
      <c r="W7" s="10">
        <v>304</v>
      </c>
      <c r="X7" s="10">
        <v>357</v>
      </c>
      <c r="Y7" s="10">
        <v>352</v>
      </c>
      <c r="Z7" s="10">
        <v>182</v>
      </c>
      <c r="AA7" s="10">
        <v>466</v>
      </c>
      <c r="AB7" s="10">
        <v>286</v>
      </c>
      <c r="AC7" s="10">
        <v>196</v>
      </c>
      <c r="AD7" s="10">
        <v>111</v>
      </c>
      <c r="AE7" s="10"/>
      <c r="AF7" s="10">
        <v>1057</v>
      </c>
      <c r="AG7" s="10">
        <v>858</v>
      </c>
      <c r="AH7" s="10">
        <v>1137</v>
      </c>
      <c r="AI7" s="10">
        <v>447</v>
      </c>
      <c r="AJ7" s="10">
        <v>69</v>
      </c>
      <c r="AK7" s="10"/>
      <c r="AL7" s="10">
        <v>1402</v>
      </c>
      <c r="AM7" s="10">
        <v>1680</v>
      </c>
      <c r="AN7" s="10">
        <v>633</v>
      </c>
      <c r="AO7" s="10"/>
      <c r="AP7" s="10">
        <v>1401</v>
      </c>
      <c r="AQ7" s="10">
        <v>1205</v>
      </c>
      <c r="AR7" s="10">
        <v>272</v>
      </c>
      <c r="AS7" s="10">
        <v>54</v>
      </c>
      <c r="AT7" s="10">
        <v>573</v>
      </c>
      <c r="AU7" s="10"/>
      <c r="AV7" s="10">
        <v>792</v>
      </c>
      <c r="AW7" s="10">
        <v>1589</v>
      </c>
      <c r="AX7" s="10">
        <v>290</v>
      </c>
      <c r="AY7" s="10">
        <v>447</v>
      </c>
      <c r="AZ7" s="10">
        <v>382</v>
      </c>
    </row>
    <row r="8" spans="2:52" ht="30" customHeight="1" x14ac:dyDescent="0.35">
      <c r="B8" s="11" t="s">
        <v>20</v>
      </c>
      <c r="C8" s="11">
        <v>4100</v>
      </c>
      <c r="D8" s="11">
        <v>2018</v>
      </c>
      <c r="E8" s="11">
        <v>2069</v>
      </c>
      <c r="F8" s="11"/>
      <c r="G8" s="11">
        <v>571</v>
      </c>
      <c r="H8" s="11">
        <v>700</v>
      </c>
      <c r="I8" s="11">
        <v>699</v>
      </c>
      <c r="J8" s="11">
        <v>697</v>
      </c>
      <c r="K8" s="11">
        <v>576</v>
      </c>
      <c r="L8" s="11">
        <v>858</v>
      </c>
      <c r="M8" s="11"/>
      <c r="N8" s="11">
        <v>1104</v>
      </c>
      <c r="O8" s="11">
        <v>1063</v>
      </c>
      <c r="P8" s="11">
        <v>899</v>
      </c>
      <c r="Q8" s="11">
        <v>1022</v>
      </c>
      <c r="R8" s="11"/>
      <c r="S8" s="11">
        <v>574</v>
      </c>
      <c r="T8" s="11">
        <v>533</v>
      </c>
      <c r="U8" s="11">
        <v>328</v>
      </c>
      <c r="V8" s="11">
        <v>369</v>
      </c>
      <c r="W8" s="11">
        <v>287</v>
      </c>
      <c r="X8" s="11">
        <v>369</v>
      </c>
      <c r="Y8" s="11">
        <v>328</v>
      </c>
      <c r="Z8" s="11">
        <v>164</v>
      </c>
      <c r="AA8" s="11">
        <v>451</v>
      </c>
      <c r="AB8" s="11">
        <v>369</v>
      </c>
      <c r="AC8" s="11">
        <v>205</v>
      </c>
      <c r="AD8" s="11">
        <v>123</v>
      </c>
      <c r="AE8" s="11"/>
      <c r="AF8" s="11">
        <v>1092</v>
      </c>
      <c r="AG8" s="11">
        <v>884</v>
      </c>
      <c r="AH8" s="11">
        <v>1109</v>
      </c>
      <c r="AI8" s="11">
        <v>420</v>
      </c>
      <c r="AJ8" s="11">
        <v>57</v>
      </c>
      <c r="AK8" s="11"/>
      <c r="AL8" s="11">
        <v>1388</v>
      </c>
      <c r="AM8" s="11">
        <v>1656</v>
      </c>
      <c r="AN8" s="11">
        <v>648</v>
      </c>
      <c r="AO8" s="11"/>
      <c r="AP8" s="11">
        <v>1357</v>
      </c>
      <c r="AQ8" s="11">
        <v>1194</v>
      </c>
      <c r="AR8" s="11">
        <v>262</v>
      </c>
      <c r="AS8" s="11">
        <v>53</v>
      </c>
      <c r="AT8" s="11">
        <v>593</v>
      </c>
      <c r="AU8" s="11"/>
      <c r="AV8" s="11">
        <v>766</v>
      </c>
      <c r="AW8" s="11">
        <v>1598</v>
      </c>
      <c r="AX8" s="11">
        <v>282</v>
      </c>
      <c r="AY8" s="11">
        <v>441</v>
      </c>
      <c r="AZ8" s="11">
        <v>382</v>
      </c>
    </row>
    <row r="9" spans="2:52" ht="29" x14ac:dyDescent="0.35">
      <c r="B9" s="18" t="s">
        <v>115</v>
      </c>
      <c r="C9" s="17">
        <v>0.49305931106809298</v>
      </c>
      <c r="D9" s="17">
        <v>0.51554945263895502</v>
      </c>
      <c r="E9" s="17">
        <v>0.47263608650762701</v>
      </c>
      <c r="F9" s="17"/>
      <c r="G9" s="17">
        <v>0.430977228381281</v>
      </c>
      <c r="H9" s="17">
        <v>0.44224760761610599</v>
      </c>
      <c r="I9" s="17">
        <v>0.454524742277849</v>
      </c>
      <c r="J9" s="17">
        <v>0.47621737619927101</v>
      </c>
      <c r="K9" s="17">
        <v>0.52329526244118296</v>
      </c>
      <c r="L9" s="17">
        <v>0.60059547194097496</v>
      </c>
      <c r="M9" s="17"/>
      <c r="N9" s="17">
        <v>0.54976325231367595</v>
      </c>
      <c r="O9" s="17">
        <v>0.53268765018549502</v>
      </c>
      <c r="P9" s="17">
        <v>0.43032970979138702</v>
      </c>
      <c r="Q9" s="17">
        <v>0.44566120679979498</v>
      </c>
      <c r="R9" s="17"/>
      <c r="S9" s="17">
        <v>0.50057287887815805</v>
      </c>
      <c r="T9" s="17">
        <v>0.48486007524471297</v>
      </c>
      <c r="U9" s="17">
        <v>0.53345353838008502</v>
      </c>
      <c r="V9" s="17">
        <v>0.48116429164789998</v>
      </c>
      <c r="W9" s="17">
        <v>0.50201557614126302</v>
      </c>
      <c r="X9" s="17">
        <v>0.48380465992831201</v>
      </c>
      <c r="Y9" s="17">
        <v>0.45987439926263601</v>
      </c>
      <c r="Z9" s="17">
        <v>0.53279881189016498</v>
      </c>
      <c r="AA9" s="17">
        <v>0.48875510071022998</v>
      </c>
      <c r="AB9" s="17">
        <v>0.47039964392772099</v>
      </c>
      <c r="AC9" s="17">
        <v>0.50883422141102497</v>
      </c>
      <c r="AD9" s="17">
        <v>0.52133439637240797</v>
      </c>
      <c r="AE9" s="17"/>
      <c r="AF9" s="17">
        <v>0.44203851471470801</v>
      </c>
      <c r="AG9" s="17">
        <v>0.48471362540165602</v>
      </c>
      <c r="AH9" s="17">
        <v>0.53139898197800095</v>
      </c>
      <c r="AI9" s="17">
        <v>0.53097394733951797</v>
      </c>
      <c r="AJ9" s="17">
        <v>0.50473270556472905</v>
      </c>
      <c r="AK9" s="17"/>
      <c r="AL9" s="17">
        <v>0.51060674605938206</v>
      </c>
      <c r="AM9" s="17">
        <v>0.52062078316385796</v>
      </c>
      <c r="AN9" s="17">
        <v>0.42252638597263897</v>
      </c>
      <c r="AO9" s="17"/>
      <c r="AP9" s="17">
        <v>0.54494114926114801</v>
      </c>
      <c r="AQ9" s="17">
        <v>0.48024404159328699</v>
      </c>
      <c r="AR9" s="17">
        <v>0.56902574209743695</v>
      </c>
      <c r="AS9" s="17">
        <v>0.45237146781447601</v>
      </c>
      <c r="AT9" s="17">
        <v>0.40086476213243699</v>
      </c>
      <c r="AU9" s="17"/>
      <c r="AV9" s="17">
        <v>0.54340028122606499</v>
      </c>
      <c r="AW9" s="17">
        <v>0.494222871452349</v>
      </c>
      <c r="AX9" s="17">
        <v>0.55498604321904199</v>
      </c>
      <c r="AY9" s="17">
        <v>0.493894614498264</v>
      </c>
      <c r="AZ9" s="17">
        <v>0.47918807807651098</v>
      </c>
    </row>
    <row r="10" spans="2:52" ht="43.5" x14ac:dyDescent="0.35">
      <c r="B10" s="18" t="s">
        <v>116</v>
      </c>
      <c r="C10" s="17">
        <v>0.41953801672740698</v>
      </c>
      <c r="D10" s="17">
        <v>0.41592759025215098</v>
      </c>
      <c r="E10" s="17">
        <v>0.42439308451139302</v>
      </c>
      <c r="F10" s="17"/>
      <c r="G10" s="17">
        <v>0.38967624031474202</v>
      </c>
      <c r="H10" s="17">
        <v>0.422970502774421</v>
      </c>
      <c r="I10" s="17">
        <v>0.40183632468224401</v>
      </c>
      <c r="J10" s="17">
        <v>0.39665958793005401</v>
      </c>
      <c r="K10" s="17">
        <v>0.420509598051161</v>
      </c>
      <c r="L10" s="17">
        <v>0.46895599597799298</v>
      </c>
      <c r="M10" s="17"/>
      <c r="N10" s="17">
        <v>0.494921627635243</v>
      </c>
      <c r="O10" s="17">
        <v>0.42991111097434098</v>
      </c>
      <c r="P10" s="17">
        <v>0.41029624523905001</v>
      </c>
      <c r="Q10" s="17">
        <v>0.33647724179535898</v>
      </c>
      <c r="R10" s="17"/>
      <c r="S10" s="17">
        <v>0.45334611807564801</v>
      </c>
      <c r="T10" s="17">
        <v>0.44981392445867102</v>
      </c>
      <c r="U10" s="17">
        <v>0.38405002463080601</v>
      </c>
      <c r="V10" s="17">
        <v>0.412381482687604</v>
      </c>
      <c r="W10" s="17">
        <v>0.39648190945828099</v>
      </c>
      <c r="X10" s="17">
        <v>0.35454080129661503</v>
      </c>
      <c r="Y10" s="17">
        <v>0.42418494095539</v>
      </c>
      <c r="Z10" s="17">
        <v>0.38256136676725</v>
      </c>
      <c r="AA10" s="17">
        <v>0.44240428798388498</v>
      </c>
      <c r="AB10" s="17">
        <v>0.42146670917006102</v>
      </c>
      <c r="AC10" s="17">
        <v>0.43548995430661602</v>
      </c>
      <c r="AD10" s="17">
        <v>0.41617317773812501</v>
      </c>
      <c r="AE10" s="17"/>
      <c r="AF10" s="17">
        <v>0.35007759149986201</v>
      </c>
      <c r="AG10" s="17">
        <v>0.42097982739015699</v>
      </c>
      <c r="AH10" s="17">
        <v>0.46002060895331398</v>
      </c>
      <c r="AI10" s="17">
        <v>0.49887341800535201</v>
      </c>
      <c r="AJ10" s="17">
        <v>0.44721353084595</v>
      </c>
      <c r="AK10" s="17"/>
      <c r="AL10" s="17">
        <v>0.43331205340765999</v>
      </c>
      <c r="AM10" s="17">
        <v>0.43955269348958498</v>
      </c>
      <c r="AN10" s="17">
        <v>0.35024501046324102</v>
      </c>
      <c r="AO10" s="17"/>
      <c r="AP10" s="17">
        <v>0.47023459652677702</v>
      </c>
      <c r="AQ10" s="17">
        <v>0.43629841689888799</v>
      </c>
      <c r="AR10" s="17">
        <v>0.44261588954539999</v>
      </c>
      <c r="AS10" s="17">
        <v>0.36054777455456699</v>
      </c>
      <c r="AT10" s="17">
        <v>0.320313323003799</v>
      </c>
      <c r="AU10" s="17"/>
      <c r="AV10" s="17">
        <v>0.48315170415758102</v>
      </c>
      <c r="AW10" s="17">
        <v>0.43765498270726899</v>
      </c>
      <c r="AX10" s="17">
        <v>0.411741141755189</v>
      </c>
      <c r="AY10" s="17">
        <v>0.38068541156008101</v>
      </c>
      <c r="AZ10" s="17">
        <v>0.383157041528293</v>
      </c>
    </row>
    <row r="11" spans="2:52" ht="43.5" x14ac:dyDescent="0.35">
      <c r="B11" s="18" t="s">
        <v>117</v>
      </c>
      <c r="C11" s="17">
        <v>0.38593440607424501</v>
      </c>
      <c r="D11" s="17">
        <v>0.40484339264466102</v>
      </c>
      <c r="E11" s="17">
        <v>0.36800509419558602</v>
      </c>
      <c r="F11" s="17"/>
      <c r="G11" s="17">
        <v>0.34415310131231802</v>
      </c>
      <c r="H11" s="17">
        <v>0.36951783825194101</v>
      </c>
      <c r="I11" s="17">
        <v>0.36048230380866902</v>
      </c>
      <c r="J11" s="17">
        <v>0.36824728830180098</v>
      </c>
      <c r="K11" s="17">
        <v>0.43461821739471501</v>
      </c>
      <c r="L11" s="17">
        <v>0.42954208972393398</v>
      </c>
      <c r="M11" s="17"/>
      <c r="N11" s="17">
        <v>0.458549113465546</v>
      </c>
      <c r="O11" s="17">
        <v>0.40432690132302601</v>
      </c>
      <c r="P11" s="17">
        <v>0.34835349430663098</v>
      </c>
      <c r="Q11" s="17">
        <v>0.321026316958758</v>
      </c>
      <c r="R11" s="17"/>
      <c r="S11" s="17">
        <v>0.34928891573982401</v>
      </c>
      <c r="T11" s="17">
        <v>0.38728676162180897</v>
      </c>
      <c r="U11" s="17">
        <v>0.427758828275214</v>
      </c>
      <c r="V11" s="17">
        <v>0.36955457744999498</v>
      </c>
      <c r="W11" s="17">
        <v>0.42273018349606101</v>
      </c>
      <c r="X11" s="17">
        <v>0.37125357820651</v>
      </c>
      <c r="Y11" s="17">
        <v>0.40220764768845402</v>
      </c>
      <c r="Z11" s="17">
        <v>0.38992064592926601</v>
      </c>
      <c r="AA11" s="17">
        <v>0.400261421689942</v>
      </c>
      <c r="AB11" s="17">
        <v>0.39952922768245602</v>
      </c>
      <c r="AC11" s="17">
        <v>0.32152866721323198</v>
      </c>
      <c r="AD11" s="17">
        <v>0.41219303516735001</v>
      </c>
      <c r="AE11" s="17"/>
      <c r="AF11" s="17">
        <v>0.32181186289526797</v>
      </c>
      <c r="AG11" s="17">
        <v>0.36875443313555201</v>
      </c>
      <c r="AH11" s="17">
        <v>0.44109427758282199</v>
      </c>
      <c r="AI11" s="17">
        <v>0.392219136032251</v>
      </c>
      <c r="AJ11" s="17">
        <v>0.478889957089494</v>
      </c>
      <c r="AK11" s="17"/>
      <c r="AL11" s="17">
        <v>0.40066357443240902</v>
      </c>
      <c r="AM11" s="17">
        <v>0.41565083168716399</v>
      </c>
      <c r="AN11" s="17">
        <v>0.31167475767820702</v>
      </c>
      <c r="AO11" s="17"/>
      <c r="AP11" s="17">
        <v>0.44390725786775198</v>
      </c>
      <c r="AQ11" s="17">
        <v>0.38267309007431399</v>
      </c>
      <c r="AR11" s="17">
        <v>0.40766216506828801</v>
      </c>
      <c r="AS11" s="17">
        <v>0.27283950973188997</v>
      </c>
      <c r="AT11" s="17">
        <v>0.28939442219920802</v>
      </c>
      <c r="AU11" s="17"/>
      <c r="AV11" s="17">
        <v>0.43805442849415299</v>
      </c>
      <c r="AW11" s="17">
        <v>0.37878896666423501</v>
      </c>
      <c r="AX11" s="17">
        <v>0.42218949911672499</v>
      </c>
      <c r="AY11" s="17">
        <v>0.405310401663527</v>
      </c>
      <c r="AZ11" s="17">
        <v>0.349123563668994</v>
      </c>
    </row>
    <row r="12" spans="2:52" ht="29" x14ac:dyDescent="0.35">
      <c r="B12" s="18" t="s">
        <v>118</v>
      </c>
      <c r="C12" s="17">
        <v>0.37297749880026898</v>
      </c>
      <c r="D12" s="17">
        <v>0.36178805719303803</v>
      </c>
      <c r="E12" s="17">
        <v>0.38283980557041802</v>
      </c>
      <c r="F12" s="17"/>
      <c r="G12" s="17">
        <v>0.44589856829783298</v>
      </c>
      <c r="H12" s="17">
        <v>0.421058646264936</v>
      </c>
      <c r="I12" s="17">
        <v>0.42544448818085701</v>
      </c>
      <c r="J12" s="17">
        <v>0.359225198161153</v>
      </c>
      <c r="K12" s="17">
        <v>0.31789834755749002</v>
      </c>
      <c r="L12" s="17">
        <v>0.290639444697812</v>
      </c>
      <c r="M12" s="17"/>
      <c r="N12" s="17">
        <v>0.392748432454117</v>
      </c>
      <c r="O12" s="17">
        <v>0.37963885646731199</v>
      </c>
      <c r="P12" s="17">
        <v>0.36636094786811402</v>
      </c>
      <c r="Q12" s="17">
        <v>0.34816132867483202</v>
      </c>
      <c r="R12" s="17"/>
      <c r="S12" s="17">
        <v>0.40102233326400699</v>
      </c>
      <c r="T12" s="17">
        <v>0.36664054360411602</v>
      </c>
      <c r="U12" s="17">
        <v>0.36820195324268901</v>
      </c>
      <c r="V12" s="17">
        <v>0.37466923213288</v>
      </c>
      <c r="W12" s="17">
        <v>0.315673550289987</v>
      </c>
      <c r="X12" s="17">
        <v>0.32125349178059998</v>
      </c>
      <c r="Y12" s="17">
        <v>0.39496274711898099</v>
      </c>
      <c r="Z12" s="17">
        <v>0.38757844125615198</v>
      </c>
      <c r="AA12" s="17">
        <v>0.392545071036008</v>
      </c>
      <c r="AB12" s="17">
        <v>0.38660550048548398</v>
      </c>
      <c r="AC12" s="17">
        <v>0.33540687985124101</v>
      </c>
      <c r="AD12" s="17">
        <v>0.43800223083634099</v>
      </c>
      <c r="AE12" s="17"/>
      <c r="AF12" s="17">
        <v>0.28472725918320302</v>
      </c>
      <c r="AG12" s="17">
        <v>0.39389594627384</v>
      </c>
      <c r="AH12" s="17">
        <v>0.43484255704374902</v>
      </c>
      <c r="AI12" s="17">
        <v>0.45761650800805198</v>
      </c>
      <c r="AJ12" s="17">
        <v>0.44005276898340301</v>
      </c>
      <c r="AK12" s="17"/>
      <c r="AL12" s="17">
        <v>0.29711546299806502</v>
      </c>
      <c r="AM12" s="17">
        <v>0.412451965348823</v>
      </c>
      <c r="AN12" s="17">
        <v>0.374642949267607</v>
      </c>
      <c r="AO12" s="17"/>
      <c r="AP12" s="17">
        <v>0.29346033283480999</v>
      </c>
      <c r="AQ12" s="17">
        <v>0.43248290477107398</v>
      </c>
      <c r="AR12" s="17">
        <v>0.394809302169567</v>
      </c>
      <c r="AS12" s="17">
        <v>0.33239053070147301</v>
      </c>
      <c r="AT12" s="17">
        <v>0.35321092289772499</v>
      </c>
      <c r="AU12" s="17"/>
      <c r="AV12" s="17">
        <v>0.30846077970878399</v>
      </c>
      <c r="AW12" s="17">
        <v>0.43888326958270102</v>
      </c>
      <c r="AX12" s="17">
        <v>0.433972550110932</v>
      </c>
      <c r="AY12" s="17">
        <v>0.24543266678630801</v>
      </c>
      <c r="AZ12" s="17">
        <v>0.30149789134689498</v>
      </c>
    </row>
    <row r="13" spans="2:52" ht="43.5" x14ac:dyDescent="0.35">
      <c r="B13" s="18" t="s">
        <v>119</v>
      </c>
      <c r="C13" s="17">
        <v>0.35580174145945798</v>
      </c>
      <c r="D13" s="17">
        <v>0.365148329391001</v>
      </c>
      <c r="E13" s="17">
        <v>0.34751994228129102</v>
      </c>
      <c r="F13" s="17"/>
      <c r="G13" s="17">
        <v>0.41640039820660901</v>
      </c>
      <c r="H13" s="17">
        <v>0.33218872541959699</v>
      </c>
      <c r="I13" s="17">
        <v>0.31137444339835701</v>
      </c>
      <c r="J13" s="17">
        <v>0.32372871469369002</v>
      </c>
      <c r="K13" s="17">
        <v>0.299330866874713</v>
      </c>
      <c r="L13" s="17">
        <v>0.43493795518280798</v>
      </c>
      <c r="M13" s="17"/>
      <c r="N13" s="17">
        <v>0.37887595545942498</v>
      </c>
      <c r="O13" s="17">
        <v>0.34364644425228502</v>
      </c>
      <c r="P13" s="17">
        <v>0.37357929464635897</v>
      </c>
      <c r="Q13" s="17">
        <v>0.33010409014831399</v>
      </c>
      <c r="R13" s="17"/>
      <c r="S13" s="17">
        <v>0.35357073164605701</v>
      </c>
      <c r="T13" s="17">
        <v>0.323697528232335</v>
      </c>
      <c r="U13" s="17">
        <v>0.37225009390950697</v>
      </c>
      <c r="V13" s="17">
        <v>0.39744415840867398</v>
      </c>
      <c r="W13" s="17">
        <v>0.35081842225684301</v>
      </c>
      <c r="X13" s="17">
        <v>0.354183160137442</v>
      </c>
      <c r="Y13" s="17">
        <v>0.353451536149408</v>
      </c>
      <c r="Z13" s="17">
        <v>0.40066278707120301</v>
      </c>
      <c r="AA13" s="17">
        <v>0.32389226331355397</v>
      </c>
      <c r="AB13" s="17">
        <v>0.36472243276634098</v>
      </c>
      <c r="AC13" s="17">
        <v>0.35271512620859002</v>
      </c>
      <c r="AD13" s="17">
        <v>0.39485875182213498</v>
      </c>
      <c r="AE13" s="17"/>
      <c r="AF13" s="17">
        <v>0.339911070354105</v>
      </c>
      <c r="AG13" s="17">
        <v>0.36047437171865598</v>
      </c>
      <c r="AH13" s="17">
        <v>0.36848199524168301</v>
      </c>
      <c r="AI13" s="17">
        <v>0.36034682953602098</v>
      </c>
      <c r="AJ13" s="17">
        <v>0.31039430216114</v>
      </c>
      <c r="AK13" s="17"/>
      <c r="AL13" s="17">
        <v>0.370497511389076</v>
      </c>
      <c r="AM13" s="17">
        <v>0.34923410804424998</v>
      </c>
      <c r="AN13" s="17">
        <v>0.31575426672055901</v>
      </c>
      <c r="AO13" s="17"/>
      <c r="AP13" s="17">
        <v>0.37574976832065199</v>
      </c>
      <c r="AQ13" s="17">
        <v>0.36186643358756299</v>
      </c>
      <c r="AR13" s="17">
        <v>0.36707000689937802</v>
      </c>
      <c r="AS13" s="17">
        <v>0.35614873700920302</v>
      </c>
      <c r="AT13" s="17">
        <v>0.27203411166642499</v>
      </c>
      <c r="AU13" s="17"/>
      <c r="AV13" s="17">
        <v>0.38557064062440199</v>
      </c>
      <c r="AW13" s="17">
        <v>0.36117885373850001</v>
      </c>
      <c r="AX13" s="17">
        <v>0.34087063843393001</v>
      </c>
      <c r="AY13" s="17">
        <v>0.38149542095919797</v>
      </c>
      <c r="AZ13" s="17">
        <v>0.295040189838642</v>
      </c>
    </row>
    <row r="14" spans="2:52" ht="29" x14ac:dyDescent="0.35">
      <c r="B14" s="18" t="s">
        <v>120</v>
      </c>
      <c r="C14" s="17">
        <v>0.27638840460262598</v>
      </c>
      <c r="D14" s="17">
        <v>0.29018372651870999</v>
      </c>
      <c r="E14" s="17">
        <v>0.26249533954328302</v>
      </c>
      <c r="F14" s="17"/>
      <c r="G14" s="17">
        <v>0.35865902909025099</v>
      </c>
      <c r="H14" s="17">
        <v>0.30779671035690498</v>
      </c>
      <c r="I14" s="17">
        <v>0.298805961599444</v>
      </c>
      <c r="J14" s="17">
        <v>0.25892822808010102</v>
      </c>
      <c r="K14" s="17">
        <v>0.23008487208473</v>
      </c>
      <c r="L14" s="17">
        <v>0.22304450034525899</v>
      </c>
      <c r="M14" s="17"/>
      <c r="N14" s="17">
        <v>0.28436014298541601</v>
      </c>
      <c r="O14" s="17">
        <v>0.244312395680087</v>
      </c>
      <c r="P14" s="17">
        <v>0.294413137337802</v>
      </c>
      <c r="Q14" s="17">
        <v>0.28469715994952899</v>
      </c>
      <c r="R14" s="17"/>
      <c r="S14" s="17">
        <v>0.32593918189613502</v>
      </c>
      <c r="T14" s="17">
        <v>0.25650111142597298</v>
      </c>
      <c r="U14" s="17">
        <v>0.30576082483608702</v>
      </c>
      <c r="V14" s="17">
        <v>0.249318038995195</v>
      </c>
      <c r="W14" s="17">
        <v>0.27979707059814701</v>
      </c>
      <c r="X14" s="17">
        <v>0.31626019782528098</v>
      </c>
      <c r="Y14" s="17">
        <v>0.21710074227076001</v>
      </c>
      <c r="Z14" s="17">
        <v>0.30219991343555302</v>
      </c>
      <c r="AA14" s="17">
        <v>0.26702360690844101</v>
      </c>
      <c r="AB14" s="17">
        <v>0.25759607126950501</v>
      </c>
      <c r="AC14" s="17">
        <v>0.273129568078679</v>
      </c>
      <c r="AD14" s="17">
        <v>0.22647786046930601</v>
      </c>
      <c r="AE14" s="17"/>
      <c r="AF14" s="17">
        <v>0.25090749064814599</v>
      </c>
      <c r="AG14" s="17">
        <v>0.27810404928796201</v>
      </c>
      <c r="AH14" s="17">
        <v>0.292052369576071</v>
      </c>
      <c r="AI14" s="17">
        <v>0.346890310108462</v>
      </c>
      <c r="AJ14" s="17">
        <v>0.29070218474572701</v>
      </c>
      <c r="AK14" s="17"/>
      <c r="AL14" s="17">
        <v>0.24465291829066499</v>
      </c>
      <c r="AM14" s="17">
        <v>0.29338095551522497</v>
      </c>
      <c r="AN14" s="17">
        <v>0.26696637377194998</v>
      </c>
      <c r="AO14" s="17"/>
      <c r="AP14" s="17">
        <v>0.25346945908410801</v>
      </c>
      <c r="AQ14" s="17">
        <v>0.30696647945309902</v>
      </c>
      <c r="AR14" s="17">
        <v>0.26834476059093898</v>
      </c>
      <c r="AS14" s="17">
        <v>0.18656695592432199</v>
      </c>
      <c r="AT14" s="17">
        <v>0.248569248297281</v>
      </c>
      <c r="AU14" s="17"/>
      <c r="AV14" s="17">
        <v>0.26900310018571699</v>
      </c>
      <c r="AW14" s="17">
        <v>0.30604668263739299</v>
      </c>
      <c r="AX14" s="17">
        <v>0.27678905394827202</v>
      </c>
      <c r="AY14" s="17">
        <v>0.22512704226109601</v>
      </c>
      <c r="AZ14" s="17">
        <v>0.24761123994697701</v>
      </c>
    </row>
    <row r="15" spans="2:52" ht="29" x14ac:dyDescent="0.35">
      <c r="B15" s="18" t="s">
        <v>121</v>
      </c>
      <c r="C15" s="17">
        <v>3.7855272052413798E-2</v>
      </c>
      <c r="D15" s="17">
        <v>3.7711654462531802E-2</v>
      </c>
      <c r="E15" s="17">
        <v>3.8233319244483102E-2</v>
      </c>
      <c r="F15" s="17"/>
      <c r="G15" s="17">
        <v>1.6824563483161602E-2</v>
      </c>
      <c r="H15" s="17">
        <v>3.62816255800886E-2</v>
      </c>
      <c r="I15" s="17">
        <v>4.3626433993043098E-2</v>
      </c>
      <c r="J15" s="17">
        <v>5.2527788642067801E-2</v>
      </c>
      <c r="K15" s="17">
        <v>4.6675410623642603E-2</v>
      </c>
      <c r="L15" s="17">
        <v>3.0583070412992901E-2</v>
      </c>
      <c r="M15" s="17"/>
      <c r="N15" s="17">
        <v>1.7151019372417899E-2</v>
      </c>
      <c r="O15" s="17">
        <v>3.5623345118742301E-2</v>
      </c>
      <c r="P15" s="17">
        <v>5.2093490151771102E-2</v>
      </c>
      <c r="Q15" s="17">
        <v>4.94952730039636E-2</v>
      </c>
      <c r="R15" s="17"/>
      <c r="S15" s="17">
        <v>1.72726690720672E-2</v>
      </c>
      <c r="T15" s="17">
        <v>3.0247920654814599E-2</v>
      </c>
      <c r="U15" s="17">
        <v>3.0604260131734201E-2</v>
      </c>
      <c r="V15" s="17">
        <v>3.9351315021128597E-2</v>
      </c>
      <c r="W15" s="17">
        <v>3.7162280710983903E-2</v>
      </c>
      <c r="X15" s="17">
        <v>6.0842259580665997E-2</v>
      </c>
      <c r="Y15" s="17">
        <v>5.0339713425552199E-2</v>
      </c>
      <c r="Z15" s="17">
        <v>2.7900967399360901E-2</v>
      </c>
      <c r="AA15" s="17">
        <v>3.6036375163549399E-2</v>
      </c>
      <c r="AB15" s="17">
        <v>4.9529684849547298E-2</v>
      </c>
      <c r="AC15" s="17">
        <v>4.8195765917453497E-2</v>
      </c>
      <c r="AD15" s="17">
        <v>4.8765029484596101E-2</v>
      </c>
      <c r="AE15" s="17"/>
      <c r="AF15" s="17">
        <v>6.0900719120343699E-2</v>
      </c>
      <c r="AG15" s="17">
        <v>4.43260178686916E-2</v>
      </c>
      <c r="AH15" s="17">
        <v>1.92328718747342E-2</v>
      </c>
      <c r="AI15" s="17">
        <v>1.52988944557148E-2</v>
      </c>
      <c r="AJ15" s="17">
        <v>1.0131117830872401E-2</v>
      </c>
      <c r="AK15" s="17"/>
      <c r="AL15" s="17">
        <v>5.1987552233206002E-2</v>
      </c>
      <c r="AM15" s="17">
        <v>2.4247872361073002E-2</v>
      </c>
      <c r="AN15" s="17">
        <v>5.4813787947020701E-2</v>
      </c>
      <c r="AO15" s="17"/>
      <c r="AP15" s="17">
        <v>3.6687577385107001E-2</v>
      </c>
      <c r="AQ15" s="17">
        <v>2.7021559942740199E-2</v>
      </c>
      <c r="AR15" s="17">
        <v>3.0093175790981499E-2</v>
      </c>
      <c r="AS15" s="17">
        <v>0.151795262461593</v>
      </c>
      <c r="AT15" s="17">
        <v>5.8844660140601503E-2</v>
      </c>
      <c r="AU15" s="17"/>
      <c r="AV15" s="17">
        <v>2.6861125655438599E-2</v>
      </c>
      <c r="AW15" s="17">
        <v>2.65922985688711E-2</v>
      </c>
      <c r="AX15" s="17">
        <v>3.7181615147143E-2</v>
      </c>
      <c r="AY15" s="17">
        <v>8.4772367882055999E-2</v>
      </c>
      <c r="AZ15" s="17">
        <v>2.71011490955421E-2</v>
      </c>
    </row>
    <row r="16" spans="2:52" x14ac:dyDescent="0.35">
      <c r="B16" s="18" t="s">
        <v>57</v>
      </c>
      <c r="C16" s="19">
        <v>0.11302678129111</v>
      </c>
      <c r="D16" s="19">
        <v>9.7121777093119796E-2</v>
      </c>
      <c r="E16" s="19">
        <v>0.12778124916612199</v>
      </c>
      <c r="F16" s="19"/>
      <c r="G16" s="19">
        <v>6.3422347904699597E-2</v>
      </c>
      <c r="H16" s="19">
        <v>0.11253719218019401</v>
      </c>
      <c r="I16" s="19">
        <v>0.10958656920106399</v>
      </c>
      <c r="J16" s="19">
        <v>0.13910642378202301</v>
      </c>
      <c r="K16" s="19">
        <v>0.148808024389676</v>
      </c>
      <c r="L16" s="19">
        <v>0.10401274449176399</v>
      </c>
      <c r="M16" s="19"/>
      <c r="N16" s="19">
        <v>6.8988827460527799E-2</v>
      </c>
      <c r="O16" s="19">
        <v>0.103829712317836</v>
      </c>
      <c r="P16" s="19">
        <v>0.10381929181152</v>
      </c>
      <c r="Q16" s="19">
        <v>0.17758273888658699</v>
      </c>
      <c r="R16" s="19"/>
      <c r="S16" s="19">
        <v>0.10029805483438201</v>
      </c>
      <c r="T16" s="19">
        <v>0.13043904996838099</v>
      </c>
      <c r="U16" s="19">
        <v>0.116319630047203</v>
      </c>
      <c r="V16" s="19">
        <v>0.11540029599978099</v>
      </c>
      <c r="W16" s="19">
        <v>0.119457930609202</v>
      </c>
      <c r="X16" s="19">
        <v>0.123503270588895</v>
      </c>
      <c r="Y16" s="19">
        <v>0.11413906756539</v>
      </c>
      <c r="Z16" s="19">
        <v>7.92258475273665E-2</v>
      </c>
      <c r="AA16" s="19">
        <v>9.6579685596864806E-2</v>
      </c>
      <c r="AB16" s="19">
        <v>0.118159442500211</v>
      </c>
      <c r="AC16" s="19">
        <v>0.12790322738563401</v>
      </c>
      <c r="AD16" s="19">
        <v>9.6853942017832803E-2</v>
      </c>
      <c r="AE16" s="19"/>
      <c r="AF16" s="19">
        <v>0.17787731192753301</v>
      </c>
      <c r="AG16" s="19">
        <v>0.110454360342828</v>
      </c>
      <c r="AH16" s="19">
        <v>6.2503846511181405E-2</v>
      </c>
      <c r="AI16" s="19">
        <v>5.3935668718495297E-2</v>
      </c>
      <c r="AJ16" s="19">
        <v>4.9765347070331097E-2</v>
      </c>
      <c r="AK16" s="19"/>
      <c r="AL16" s="19">
        <v>0.107939141236606</v>
      </c>
      <c r="AM16" s="19">
        <v>8.7760925583579702E-2</v>
      </c>
      <c r="AN16" s="19">
        <v>0.19031076599448701</v>
      </c>
      <c r="AO16" s="19"/>
      <c r="AP16" s="19">
        <v>8.7275556505562596E-2</v>
      </c>
      <c r="AQ16" s="19">
        <v>8.5035756937667503E-2</v>
      </c>
      <c r="AR16" s="19">
        <v>8.1914844848295199E-2</v>
      </c>
      <c r="AS16" s="19">
        <v>0.10653197932071</v>
      </c>
      <c r="AT16" s="19">
        <v>0.231098776628928</v>
      </c>
      <c r="AU16" s="19"/>
      <c r="AV16" s="19">
        <v>7.9944776436155204E-2</v>
      </c>
      <c r="AW16" s="19">
        <v>7.9245807850320704E-2</v>
      </c>
      <c r="AX16" s="19">
        <v>7.29943096207544E-2</v>
      </c>
      <c r="AY16" s="19">
        <v>9.8652126299481099E-2</v>
      </c>
      <c r="AZ16" s="19">
        <v>0.25300020247460098</v>
      </c>
    </row>
    <row r="17" spans="2:2" x14ac:dyDescent="0.35">
      <c r="B17" s="16"/>
    </row>
    <row r="18" spans="2:2" x14ac:dyDescent="0.35">
      <c r="B18" t="s">
        <v>84</v>
      </c>
    </row>
    <row r="19" spans="2:2" x14ac:dyDescent="0.35">
      <c r="B19" t="s">
        <v>85</v>
      </c>
    </row>
    <row r="21" spans="2:2" x14ac:dyDescent="0.35">
      <c r="B21" s="8" t="str">
        <f>HYPERLINK("#'Contents'!A1", "Return to Contents")</f>
        <v>Return to Contents</v>
      </c>
    </row>
  </sheetData>
  <mergeCells count="9">
    <mergeCell ref="AL5:AN5"/>
    <mergeCell ref="AP5:AT5"/>
    <mergeCell ref="AV5:AZ5"/>
    <mergeCell ref="D2:AT2"/>
    <mergeCell ref="D5:E5"/>
    <mergeCell ref="G5:L5"/>
    <mergeCell ref="N5:Q5"/>
    <mergeCell ref="S5:AD5"/>
    <mergeCell ref="AF5:AJ5"/>
  </mergeCells>
  <pageMargins left="0.7" right="0.7" top="0.75" bottom="0.75" header="0.3" footer="0.3"/>
  <pageSetup paperSize="9"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B2:AZ22"/>
  <sheetViews>
    <sheetView showGridLines="0" workbookViewId="0">
      <pane xSplit="2" topLeftCell="C1" activePane="topRight" state="frozen"/>
      <selection pane="topRight"/>
    </sheetView>
  </sheetViews>
  <sheetFormatPr defaultColWidth="10.90625" defaultRowHeight="14.5" x14ac:dyDescent="0.35"/>
  <cols>
    <col min="2" max="2" width="25.7265625" customWidth="1"/>
    <col min="3" max="5" width="10.7265625" customWidth="1"/>
    <col min="6" max="6" width="2.1796875" customWidth="1"/>
    <col min="7" max="12" width="10.7265625" customWidth="1"/>
    <col min="13" max="13" width="2.1796875" customWidth="1"/>
    <col min="14" max="17" width="10.7265625" customWidth="1"/>
    <col min="18" max="18" width="2.1796875" customWidth="1"/>
    <col min="19" max="30" width="10.7265625" customWidth="1"/>
    <col min="31" max="31" width="2.1796875" customWidth="1"/>
    <col min="32" max="36" width="10.7265625" customWidth="1"/>
    <col min="37" max="37" width="2.1796875" customWidth="1"/>
    <col min="38" max="40" width="10.7265625" customWidth="1"/>
    <col min="41" max="41" width="2.1796875" customWidth="1"/>
    <col min="42" max="46" width="10.7265625" customWidth="1"/>
    <col min="47" max="47" width="2.1796875" customWidth="1"/>
    <col min="48" max="52" width="10.7265625" customWidth="1"/>
    <col min="53" max="53" width="2.1796875" customWidth="1"/>
  </cols>
  <sheetData>
    <row r="2" spans="2:52" ht="40" customHeight="1" x14ac:dyDescent="0.35">
      <c r="D2" s="31" t="s">
        <v>123</v>
      </c>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row>
    <row r="5" spans="2:52" ht="30" customHeight="1" x14ac:dyDescent="0.35">
      <c r="B5" s="15"/>
      <c r="C5" s="15"/>
      <c r="D5" s="30" t="s">
        <v>58</v>
      </c>
      <c r="E5" s="30"/>
      <c r="F5" s="15"/>
      <c r="G5" s="30" t="s">
        <v>59</v>
      </c>
      <c r="H5" s="30"/>
      <c r="I5" s="30"/>
      <c r="J5" s="30"/>
      <c r="K5" s="30"/>
      <c r="L5" s="30"/>
      <c r="M5" s="15"/>
      <c r="N5" s="30" t="s">
        <v>60</v>
      </c>
      <c r="O5" s="30"/>
      <c r="P5" s="30"/>
      <c r="Q5" s="30"/>
      <c r="R5" s="15"/>
      <c r="S5" s="30" t="s">
        <v>61</v>
      </c>
      <c r="T5" s="30"/>
      <c r="U5" s="30"/>
      <c r="V5" s="30"/>
      <c r="W5" s="30"/>
      <c r="X5" s="30"/>
      <c r="Y5" s="30"/>
      <c r="Z5" s="30"/>
      <c r="AA5" s="30"/>
      <c r="AB5" s="30"/>
      <c r="AC5" s="30"/>
      <c r="AD5" s="30"/>
      <c r="AE5" s="15"/>
      <c r="AF5" s="30" t="s">
        <v>62</v>
      </c>
      <c r="AG5" s="30"/>
      <c r="AH5" s="30"/>
      <c r="AI5" s="30"/>
      <c r="AJ5" s="30"/>
      <c r="AK5" s="15"/>
      <c r="AL5" s="30" t="s">
        <v>63</v>
      </c>
      <c r="AM5" s="30"/>
      <c r="AN5" s="30"/>
      <c r="AO5" s="15"/>
      <c r="AP5" s="30" t="s">
        <v>64</v>
      </c>
      <c r="AQ5" s="30"/>
      <c r="AR5" s="30"/>
      <c r="AS5" s="30"/>
      <c r="AT5" s="30"/>
      <c r="AU5" s="15"/>
      <c r="AV5" s="30" t="s">
        <v>65</v>
      </c>
      <c r="AW5" s="30"/>
      <c r="AX5" s="30"/>
      <c r="AY5" s="30"/>
      <c r="AZ5" s="30"/>
    </row>
    <row r="6" spans="2:52" ht="72.5" x14ac:dyDescent="0.35">
      <c r="B6" t="s">
        <v>15</v>
      </c>
      <c r="C6" s="9" t="s">
        <v>16</v>
      </c>
      <c r="D6" s="12" t="s">
        <v>17</v>
      </c>
      <c r="E6" s="12" t="s">
        <v>18</v>
      </c>
      <c r="G6" s="12" t="s">
        <v>21</v>
      </c>
      <c r="H6" s="12" t="s">
        <v>22</v>
      </c>
      <c r="I6" s="12" t="s">
        <v>23</v>
      </c>
      <c r="J6" s="12" t="s">
        <v>24</v>
      </c>
      <c r="K6" s="12" t="s">
        <v>25</v>
      </c>
      <c r="L6" s="12" t="s">
        <v>26</v>
      </c>
      <c r="N6" s="12" t="s">
        <v>27</v>
      </c>
      <c r="O6" s="12" t="s">
        <v>28</v>
      </c>
      <c r="P6" s="12" t="s">
        <v>29</v>
      </c>
      <c r="Q6" s="12" t="s">
        <v>30</v>
      </c>
      <c r="S6" s="12" t="s">
        <v>31</v>
      </c>
      <c r="T6" s="12" t="s">
        <v>32</v>
      </c>
      <c r="U6" s="12" t="s">
        <v>33</v>
      </c>
      <c r="V6" s="12" t="s">
        <v>34</v>
      </c>
      <c r="W6" s="12" t="s">
        <v>35</v>
      </c>
      <c r="X6" s="12" t="s">
        <v>36</v>
      </c>
      <c r="Y6" s="12" t="s">
        <v>37</v>
      </c>
      <c r="Z6" s="12" t="s">
        <v>38</v>
      </c>
      <c r="AA6" s="12" t="s">
        <v>39</v>
      </c>
      <c r="AB6" s="12" t="s">
        <v>40</v>
      </c>
      <c r="AC6" s="12" t="s">
        <v>41</v>
      </c>
      <c r="AD6" s="12" t="s">
        <v>42</v>
      </c>
      <c r="AF6" s="12" t="s">
        <v>43</v>
      </c>
      <c r="AG6" s="12" t="s">
        <v>44</v>
      </c>
      <c r="AH6" s="12" t="s">
        <v>45</v>
      </c>
      <c r="AI6" s="12" t="s">
        <v>46</v>
      </c>
      <c r="AJ6" s="12" t="s">
        <v>47</v>
      </c>
      <c r="AL6" s="12" t="s">
        <v>48</v>
      </c>
      <c r="AM6" s="12" t="s">
        <v>49</v>
      </c>
      <c r="AN6" s="12" t="s">
        <v>50</v>
      </c>
      <c r="AP6" s="12" t="s">
        <v>51</v>
      </c>
      <c r="AQ6" s="12" t="s">
        <v>52</v>
      </c>
      <c r="AR6" s="12" t="s">
        <v>53</v>
      </c>
      <c r="AS6" s="12" t="s">
        <v>54</v>
      </c>
      <c r="AT6" s="12" t="s">
        <v>50</v>
      </c>
      <c r="AV6" s="12" t="s">
        <v>51</v>
      </c>
      <c r="AW6" s="12" t="s">
        <v>52</v>
      </c>
      <c r="AX6" s="12" t="s">
        <v>55</v>
      </c>
      <c r="AY6" s="12" t="s">
        <v>56</v>
      </c>
      <c r="AZ6" s="12" t="s">
        <v>57</v>
      </c>
    </row>
    <row r="7" spans="2:52" ht="30" customHeight="1" x14ac:dyDescent="0.35">
      <c r="B7" s="10" t="s">
        <v>19</v>
      </c>
      <c r="C7" s="10">
        <v>4100</v>
      </c>
      <c r="D7" s="10">
        <v>2051</v>
      </c>
      <c r="E7" s="10">
        <v>2036</v>
      </c>
      <c r="F7" s="10"/>
      <c r="G7" s="10">
        <v>523</v>
      </c>
      <c r="H7" s="10">
        <v>691</v>
      </c>
      <c r="I7" s="10">
        <v>719</v>
      </c>
      <c r="J7" s="10">
        <v>697</v>
      </c>
      <c r="K7" s="10">
        <v>590</v>
      </c>
      <c r="L7" s="10">
        <v>880</v>
      </c>
      <c r="M7" s="10"/>
      <c r="N7" s="10">
        <v>1226</v>
      </c>
      <c r="O7" s="10">
        <v>1160</v>
      </c>
      <c r="P7" s="10">
        <v>758</v>
      </c>
      <c r="Q7" s="10">
        <v>944</v>
      </c>
      <c r="R7" s="10"/>
      <c r="S7" s="10">
        <v>559</v>
      </c>
      <c r="T7" s="10">
        <v>573</v>
      </c>
      <c r="U7" s="10">
        <v>336</v>
      </c>
      <c r="V7" s="10">
        <v>378</v>
      </c>
      <c r="W7" s="10">
        <v>304</v>
      </c>
      <c r="X7" s="10">
        <v>357</v>
      </c>
      <c r="Y7" s="10">
        <v>352</v>
      </c>
      <c r="Z7" s="10">
        <v>182</v>
      </c>
      <c r="AA7" s="10">
        <v>466</v>
      </c>
      <c r="AB7" s="10">
        <v>286</v>
      </c>
      <c r="AC7" s="10">
        <v>196</v>
      </c>
      <c r="AD7" s="10">
        <v>111</v>
      </c>
      <c r="AE7" s="10"/>
      <c r="AF7" s="10">
        <v>1057</v>
      </c>
      <c r="AG7" s="10">
        <v>858</v>
      </c>
      <c r="AH7" s="10">
        <v>1137</v>
      </c>
      <c r="AI7" s="10">
        <v>447</v>
      </c>
      <c r="AJ7" s="10">
        <v>69</v>
      </c>
      <c r="AK7" s="10"/>
      <c r="AL7" s="10">
        <v>1402</v>
      </c>
      <c r="AM7" s="10">
        <v>1680</v>
      </c>
      <c r="AN7" s="10">
        <v>633</v>
      </c>
      <c r="AO7" s="10"/>
      <c r="AP7" s="10">
        <v>1401</v>
      </c>
      <c r="AQ7" s="10">
        <v>1205</v>
      </c>
      <c r="AR7" s="10">
        <v>272</v>
      </c>
      <c r="AS7" s="10">
        <v>54</v>
      </c>
      <c r="AT7" s="10">
        <v>573</v>
      </c>
      <c r="AU7" s="10"/>
      <c r="AV7" s="10">
        <v>792</v>
      </c>
      <c r="AW7" s="10">
        <v>1589</v>
      </c>
      <c r="AX7" s="10">
        <v>290</v>
      </c>
      <c r="AY7" s="10">
        <v>447</v>
      </c>
      <c r="AZ7" s="10">
        <v>382</v>
      </c>
    </row>
    <row r="8" spans="2:52" ht="30" customHeight="1" x14ac:dyDescent="0.35">
      <c r="B8" s="11" t="s">
        <v>20</v>
      </c>
      <c r="C8" s="11">
        <v>4100</v>
      </c>
      <c r="D8" s="11">
        <v>2018</v>
      </c>
      <c r="E8" s="11">
        <v>2069</v>
      </c>
      <c r="F8" s="11"/>
      <c r="G8" s="11">
        <v>571</v>
      </c>
      <c r="H8" s="11">
        <v>700</v>
      </c>
      <c r="I8" s="11">
        <v>699</v>
      </c>
      <c r="J8" s="11">
        <v>697</v>
      </c>
      <c r="K8" s="11">
        <v>576</v>
      </c>
      <c r="L8" s="11">
        <v>858</v>
      </c>
      <c r="M8" s="11"/>
      <c r="N8" s="11">
        <v>1104</v>
      </c>
      <c r="O8" s="11">
        <v>1063</v>
      </c>
      <c r="P8" s="11">
        <v>899</v>
      </c>
      <c r="Q8" s="11">
        <v>1022</v>
      </c>
      <c r="R8" s="11"/>
      <c r="S8" s="11">
        <v>574</v>
      </c>
      <c r="T8" s="11">
        <v>533</v>
      </c>
      <c r="U8" s="11">
        <v>328</v>
      </c>
      <c r="V8" s="11">
        <v>369</v>
      </c>
      <c r="W8" s="11">
        <v>287</v>
      </c>
      <c r="X8" s="11">
        <v>369</v>
      </c>
      <c r="Y8" s="11">
        <v>328</v>
      </c>
      <c r="Z8" s="11">
        <v>164</v>
      </c>
      <c r="AA8" s="11">
        <v>451</v>
      </c>
      <c r="AB8" s="11">
        <v>369</v>
      </c>
      <c r="AC8" s="11">
        <v>205</v>
      </c>
      <c r="AD8" s="11">
        <v>123</v>
      </c>
      <c r="AE8" s="11"/>
      <c r="AF8" s="11">
        <v>1092</v>
      </c>
      <c r="AG8" s="11">
        <v>884</v>
      </c>
      <c r="AH8" s="11">
        <v>1109</v>
      </c>
      <c r="AI8" s="11">
        <v>420</v>
      </c>
      <c r="AJ8" s="11">
        <v>57</v>
      </c>
      <c r="AK8" s="11"/>
      <c r="AL8" s="11">
        <v>1388</v>
      </c>
      <c r="AM8" s="11">
        <v>1656</v>
      </c>
      <c r="AN8" s="11">
        <v>648</v>
      </c>
      <c r="AO8" s="11"/>
      <c r="AP8" s="11">
        <v>1357</v>
      </c>
      <c r="AQ8" s="11">
        <v>1194</v>
      </c>
      <c r="AR8" s="11">
        <v>262</v>
      </c>
      <c r="AS8" s="11">
        <v>53</v>
      </c>
      <c r="AT8" s="11">
        <v>593</v>
      </c>
      <c r="AU8" s="11"/>
      <c r="AV8" s="11">
        <v>766</v>
      </c>
      <c r="AW8" s="11">
        <v>1598</v>
      </c>
      <c r="AX8" s="11">
        <v>282</v>
      </c>
      <c r="AY8" s="11">
        <v>441</v>
      </c>
      <c r="AZ8" s="11">
        <v>382</v>
      </c>
    </row>
    <row r="9" spans="2:52" x14ac:dyDescent="0.35">
      <c r="B9" s="18" t="s">
        <v>86</v>
      </c>
      <c r="C9" s="17">
        <v>0.210731640279123</v>
      </c>
      <c r="D9" s="17">
        <v>0.248079312002594</v>
      </c>
      <c r="E9" s="17">
        <v>0.174458473848354</v>
      </c>
      <c r="F9" s="17"/>
      <c r="G9" s="17">
        <v>0.221598755354077</v>
      </c>
      <c r="H9" s="17">
        <v>0.24153563803140901</v>
      </c>
      <c r="I9" s="17">
        <v>0.222691780508014</v>
      </c>
      <c r="J9" s="17">
        <v>0.187673624119442</v>
      </c>
      <c r="K9" s="17">
        <v>0.189351515061496</v>
      </c>
      <c r="L9" s="17">
        <v>0.20170693762026101</v>
      </c>
      <c r="M9" s="17"/>
      <c r="N9" s="17">
        <v>0.239321725295877</v>
      </c>
      <c r="O9" s="17">
        <v>0.20660629508998701</v>
      </c>
      <c r="P9" s="17">
        <v>0.20114586101983201</v>
      </c>
      <c r="Q9" s="17">
        <v>0.19312632360121801</v>
      </c>
      <c r="R9" s="17"/>
      <c r="S9" s="17">
        <v>0.25782439358514198</v>
      </c>
      <c r="T9" s="17">
        <v>0.20869541648124301</v>
      </c>
      <c r="U9" s="17">
        <v>0.16955409935847901</v>
      </c>
      <c r="V9" s="17">
        <v>0.20255452624906201</v>
      </c>
      <c r="W9" s="17">
        <v>0.182210110762555</v>
      </c>
      <c r="X9" s="17">
        <v>0.194426824311454</v>
      </c>
      <c r="Y9" s="17">
        <v>0.18631000982563201</v>
      </c>
      <c r="Z9" s="17">
        <v>0.15979641590420801</v>
      </c>
      <c r="AA9" s="17">
        <v>0.20461282805813599</v>
      </c>
      <c r="AB9" s="17">
        <v>0.23703822707536101</v>
      </c>
      <c r="AC9" s="17">
        <v>0.24887398560372501</v>
      </c>
      <c r="AD9" s="17">
        <v>0.26258990719891401</v>
      </c>
      <c r="AE9" s="17"/>
      <c r="AF9" s="17">
        <v>0.19591199436794701</v>
      </c>
      <c r="AG9" s="17">
        <v>0.179560217110666</v>
      </c>
      <c r="AH9" s="17">
        <v>0.21861328032090299</v>
      </c>
      <c r="AI9" s="17">
        <v>0.27609235642344598</v>
      </c>
      <c r="AJ9" s="17">
        <v>0.37040193416624601</v>
      </c>
      <c r="AK9" s="17"/>
      <c r="AL9" s="17">
        <v>0.19604367727517599</v>
      </c>
      <c r="AM9" s="17">
        <v>0.23118704673028001</v>
      </c>
      <c r="AN9" s="17">
        <v>0.18554576164893799</v>
      </c>
      <c r="AO9" s="17"/>
      <c r="AP9" s="17">
        <v>0.246421072091902</v>
      </c>
      <c r="AQ9" s="17">
        <v>0.224347206271414</v>
      </c>
      <c r="AR9" s="17">
        <v>0.21933036379059301</v>
      </c>
      <c r="AS9" s="17">
        <v>0.180855991084202</v>
      </c>
      <c r="AT9" s="17">
        <v>0.12559265415870399</v>
      </c>
      <c r="AU9" s="17"/>
      <c r="AV9" s="17">
        <v>0.29151156409430201</v>
      </c>
      <c r="AW9" s="17">
        <v>0.23061908321551899</v>
      </c>
      <c r="AX9" s="17">
        <v>0.21635976059692999</v>
      </c>
      <c r="AY9" s="17">
        <v>0.18425018904059001</v>
      </c>
      <c r="AZ9" s="17">
        <v>0.12794679833560699</v>
      </c>
    </row>
    <row r="10" spans="2:52" x14ac:dyDescent="0.35">
      <c r="B10" s="18" t="s">
        <v>87</v>
      </c>
      <c r="C10" s="17">
        <v>0.48299957569451901</v>
      </c>
      <c r="D10" s="17">
        <v>0.48741193616211198</v>
      </c>
      <c r="E10" s="17">
        <v>0.48127684681997301</v>
      </c>
      <c r="F10" s="17"/>
      <c r="G10" s="17">
        <v>0.47996655141798999</v>
      </c>
      <c r="H10" s="17">
        <v>0.44206460613694198</v>
      </c>
      <c r="I10" s="17">
        <v>0.486357400102645</v>
      </c>
      <c r="J10" s="17">
        <v>0.45997006729272299</v>
      </c>
      <c r="K10" s="17">
        <v>0.49878409879997399</v>
      </c>
      <c r="L10" s="17">
        <v>0.523793838328524</v>
      </c>
      <c r="M10" s="17"/>
      <c r="N10" s="17">
        <v>0.53081520937028703</v>
      </c>
      <c r="O10" s="17">
        <v>0.49931090995191002</v>
      </c>
      <c r="P10" s="17">
        <v>0.47563928292692598</v>
      </c>
      <c r="Q10" s="17">
        <v>0.42175584003427902</v>
      </c>
      <c r="R10" s="17"/>
      <c r="S10" s="17">
        <v>0.46727510121743099</v>
      </c>
      <c r="T10" s="17">
        <v>0.45447770550250599</v>
      </c>
      <c r="U10" s="17">
        <v>0.493257667013066</v>
      </c>
      <c r="V10" s="17">
        <v>0.480837119151166</v>
      </c>
      <c r="W10" s="17">
        <v>0.48587748716236201</v>
      </c>
      <c r="X10" s="17">
        <v>0.48910493829835999</v>
      </c>
      <c r="Y10" s="17">
        <v>0.50148172565044002</v>
      </c>
      <c r="Z10" s="17">
        <v>0.55056389681379803</v>
      </c>
      <c r="AA10" s="17">
        <v>0.50939800022108706</v>
      </c>
      <c r="AB10" s="17">
        <v>0.49788773949043702</v>
      </c>
      <c r="AC10" s="17">
        <v>0.451342232725575</v>
      </c>
      <c r="AD10" s="17">
        <v>0.40600173295700098</v>
      </c>
      <c r="AE10" s="17"/>
      <c r="AF10" s="17">
        <v>0.44352015190794197</v>
      </c>
      <c r="AG10" s="17">
        <v>0.50633993191079696</v>
      </c>
      <c r="AH10" s="17">
        <v>0.51882986279342702</v>
      </c>
      <c r="AI10" s="17">
        <v>0.51652830794033799</v>
      </c>
      <c r="AJ10" s="17">
        <v>0.43242500525081201</v>
      </c>
      <c r="AK10" s="17"/>
      <c r="AL10" s="17">
        <v>0.47269765342404502</v>
      </c>
      <c r="AM10" s="17">
        <v>0.52942478793386405</v>
      </c>
      <c r="AN10" s="17">
        <v>0.41333642864956999</v>
      </c>
      <c r="AO10" s="17"/>
      <c r="AP10" s="17">
        <v>0.481420511327803</v>
      </c>
      <c r="AQ10" s="17">
        <v>0.50089091988023005</v>
      </c>
      <c r="AR10" s="17">
        <v>0.54980779287299197</v>
      </c>
      <c r="AS10" s="17">
        <v>0.47836414076994199</v>
      </c>
      <c r="AT10" s="17">
        <v>0.41177599251059499</v>
      </c>
      <c r="AU10" s="17"/>
      <c r="AV10" s="17">
        <v>0.50633547502526799</v>
      </c>
      <c r="AW10" s="17">
        <v>0.50422107737038901</v>
      </c>
      <c r="AX10" s="17">
        <v>0.55012350365808704</v>
      </c>
      <c r="AY10" s="17">
        <v>0.43277176722022997</v>
      </c>
      <c r="AZ10" s="17">
        <v>0.41665663358424398</v>
      </c>
    </row>
    <row r="11" spans="2:52" x14ac:dyDescent="0.35">
      <c r="B11" s="18" t="s">
        <v>88</v>
      </c>
      <c r="C11" s="17">
        <v>0.184109996065526</v>
      </c>
      <c r="D11" s="17">
        <v>0.16105444432979299</v>
      </c>
      <c r="E11" s="17">
        <v>0.20500123844719401</v>
      </c>
      <c r="F11" s="17"/>
      <c r="G11" s="17">
        <v>0.18645773249351399</v>
      </c>
      <c r="H11" s="17">
        <v>0.17688721001993801</v>
      </c>
      <c r="I11" s="17">
        <v>0.168288878875378</v>
      </c>
      <c r="J11" s="17">
        <v>0.206540197841284</v>
      </c>
      <c r="K11" s="17">
        <v>0.198115537520101</v>
      </c>
      <c r="L11" s="17">
        <v>0.17371075184109599</v>
      </c>
      <c r="M11" s="17"/>
      <c r="N11" s="17">
        <v>0.13894489186935899</v>
      </c>
      <c r="O11" s="17">
        <v>0.180593771478888</v>
      </c>
      <c r="P11" s="17">
        <v>0.19192228706741499</v>
      </c>
      <c r="Q11" s="17">
        <v>0.22983075251601401</v>
      </c>
      <c r="R11" s="17"/>
      <c r="S11" s="17">
        <v>0.183334800803923</v>
      </c>
      <c r="T11" s="17">
        <v>0.214277343771197</v>
      </c>
      <c r="U11" s="17">
        <v>0.209669112475872</v>
      </c>
      <c r="V11" s="17">
        <v>0.17399571511136899</v>
      </c>
      <c r="W11" s="17">
        <v>0.22686804471522601</v>
      </c>
      <c r="X11" s="17">
        <v>0.16909968716229201</v>
      </c>
      <c r="Y11" s="17">
        <v>0.19145268821757699</v>
      </c>
      <c r="Z11" s="17">
        <v>0.17645926167791801</v>
      </c>
      <c r="AA11" s="17">
        <v>0.15062622354500901</v>
      </c>
      <c r="AB11" s="17">
        <v>0.16880324777370601</v>
      </c>
      <c r="AC11" s="17">
        <v>0.16490712771153199</v>
      </c>
      <c r="AD11" s="17">
        <v>0.15577217251477701</v>
      </c>
      <c r="AE11" s="17"/>
      <c r="AF11" s="17">
        <v>0.219634786595307</v>
      </c>
      <c r="AG11" s="17">
        <v>0.17705360858913699</v>
      </c>
      <c r="AH11" s="17">
        <v>0.156487254435312</v>
      </c>
      <c r="AI11" s="17">
        <v>0.14894229718007199</v>
      </c>
      <c r="AJ11" s="17">
        <v>0.117021739177272</v>
      </c>
      <c r="AK11" s="17"/>
      <c r="AL11" s="17">
        <v>0.196271226747151</v>
      </c>
      <c r="AM11" s="17">
        <v>0.15291002519126901</v>
      </c>
      <c r="AN11" s="17">
        <v>0.215338779688619</v>
      </c>
      <c r="AO11" s="17"/>
      <c r="AP11" s="17">
        <v>0.163550666964279</v>
      </c>
      <c r="AQ11" s="17">
        <v>0.18055933262226201</v>
      </c>
      <c r="AR11" s="17">
        <v>0.15312228448200799</v>
      </c>
      <c r="AS11" s="17">
        <v>0.146281929441827</v>
      </c>
      <c r="AT11" s="17">
        <v>0.264699605713348</v>
      </c>
      <c r="AU11" s="17"/>
      <c r="AV11" s="17">
        <v>0.12474726786294101</v>
      </c>
      <c r="AW11" s="17">
        <v>0.17368720423966899</v>
      </c>
      <c r="AX11" s="17">
        <v>0.14454570912983999</v>
      </c>
      <c r="AY11" s="17">
        <v>0.222053078101836</v>
      </c>
      <c r="AZ11" s="17">
        <v>0.245258837785506</v>
      </c>
    </row>
    <row r="12" spans="2:52" x14ac:dyDescent="0.35">
      <c r="B12" s="18" t="s">
        <v>89</v>
      </c>
      <c r="C12" s="17">
        <v>5.8304404083687401E-2</v>
      </c>
      <c r="D12" s="17">
        <v>5.0996743928713999E-2</v>
      </c>
      <c r="E12" s="17">
        <v>6.5367699001094903E-2</v>
      </c>
      <c r="F12" s="17"/>
      <c r="G12" s="17">
        <v>6.2901981922956596E-2</v>
      </c>
      <c r="H12" s="17">
        <v>6.02862618470602E-2</v>
      </c>
      <c r="I12" s="17">
        <v>6.3654605236044604E-2</v>
      </c>
      <c r="J12" s="17">
        <v>6.0001322094978098E-2</v>
      </c>
      <c r="K12" s="17">
        <v>4.3674081408401302E-2</v>
      </c>
      <c r="L12" s="17">
        <v>5.7713657838459199E-2</v>
      </c>
      <c r="M12" s="17"/>
      <c r="N12" s="17">
        <v>5.0636950928862098E-2</v>
      </c>
      <c r="O12" s="17">
        <v>5.6195952313266302E-2</v>
      </c>
      <c r="P12" s="17">
        <v>7.1927296426417694E-2</v>
      </c>
      <c r="Q12" s="17">
        <v>5.5491952237802102E-2</v>
      </c>
      <c r="R12" s="17"/>
      <c r="S12" s="17">
        <v>3.9768272331512498E-2</v>
      </c>
      <c r="T12" s="17">
        <v>6.4137431513264301E-2</v>
      </c>
      <c r="U12" s="17">
        <v>7.1919725691980602E-2</v>
      </c>
      <c r="V12" s="17">
        <v>6.1395896790088902E-2</v>
      </c>
      <c r="W12" s="17">
        <v>3.9785423153253299E-2</v>
      </c>
      <c r="X12" s="17">
        <v>6.8424889827919999E-2</v>
      </c>
      <c r="Y12" s="17">
        <v>6.8673143728174194E-2</v>
      </c>
      <c r="Z12" s="17">
        <v>6.3621272614806698E-2</v>
      </c>
      <c r="AA12" s="17">
        <v>4.4417401629373202E-2</v>
      </c>
      <c r="AB12" s="17">
        <v>5.6927773512769002E-2</v>
      </c>
      <c r="AC12" s="17">
        <v>6.2903691696782393E-2</v>
      </c>
      <c r="AD12" s="17">
        <v>9.9438983475535397E-2</v>
      </c>
      <c r="AE12" s="17"/>
      <c r="AF12" s="17">
        <v>5.8794977784797899E-2</v>
      </c>
      <c r="AG12" s="17">
        <v>6.9650528274837503E-2</v>
      </c>
      <c r="AH12" s="17">
        <v>5.5364516684715703E-2</v>
      </c>
      <c r="AI12" s="17">
        <v>3.9882994024588801E-2</v>
      </c>
      <c r="AJ12" s="17">
        <v>3.8034531686942298E-2</v>
      </c>
      <c r="AK12" s="17"/>
      <c r="AL12" s="17">
        <v>7.0323125859909297E-2</v>
      </c>
      <c r="AM12" s="17">
        <v>4.8538593621454199E-2</v>
      </c>
      <c r="AN12" s="17">
        <v>6.0215778924262102E-2</v>
      </c>
      <c r="AO12" s="17"/>
      <c r="AP12" s="17">
        <v>6.11297281596061E-2</v>
      </c>
      <c r="AQ12" s="17">
        <v>4.9997135927623101E-2</v>
      </c>
      <c r="AR12" s="17">
        <v>4.0140609976850102E-2</v>
      </c>
      <c r="AS12" s="17">
        <v>0.13748800681155299</v>
      </c>
      <c r="AT12" s="17">
        <v>6.5003285599741098E-2</v>
      </c>
      <c r="AU12" s="17"/>
      <c r="AV12" s="17">
        <v>4.3046313573310298E-2</v>
      </c>
      <c r="AW12" s="17">
        <v>5.4492495523285299E-2</v>
      </c>
      <c r="AX12" s="17">
        <v>3.2709020390918601E-2</v>
      </c>
      <c r="AY12" s="17">
        <v>9.0307455559044597E-2</v>
      </c>
      <c r="AZ12" s="17">
        <v>5.73539576353259E-2</v>
      </c>
    </row>
    <row r="13" spans="2:52" x14ac:dyDescent="0.35">
      <c r="B13" s="18" t="s">
        <v>90</v>
      </c>
      <c r="C13" s="17">
        <v>1.74700960331047E-2</v>
      </c>
      <c r="D13" s="17">
        <v>1.95627562771227E-2</v>
      </c>
      <c r="E13" s="17">
        <v>1.55386039988536E-2</v>
      </c>
      <c r="F13" s="17"/>
      <c r="G13" s="17">
        <v>2.40649007834959E-2</v>
      </c>
      <c r="H13" s="17">
        <v>2.3762245368837299E-2</v>
      </c>
      <c r="I13" s="17">
        <v>1.7084951824808799E-2</v>
      </c>
      <c r="J13" s="17">
        <v>1.82619880599924E-2</v>
      </c>
      <c r="K13" s="17">
        <v>1.5161201291216699E-2</v>
      </c>
      <c r="L13" s="17">
        <v>9.1702376310334403E-3</v>
      </c>
      <c r="M13" s="17"/>
      <c r="N13" s="17">
        <v>1.4206970888810001E-2</v>
      </c>
      <c r="O13" s="17">
        <v>1.51959727729521E-2</v>
      </c>
      <c r="P13" s="17">
        <v>2.0718814781277101E-2</v>
      </c>
      <c r="Q13" s="17">
        <v>2.0707792884996801E-2</v>
      </c>
      <c r="R13" s="17"/>
      <c r="S13" s="17">
        <v>1.6807334776740301E-2</v>
      </c>
      <c r="T13" s="17">
        <v>9.1768162738459693E-3</v>
      </c>
      <c r="U13" s="17">
        <v>2.0935226740254099E-2</v>
      </c>
      <c r="V13" s="17">
        <v>1.49525232500601E-2</v>
      </c>
      <c r="W13" s="17">
        <v>1.9781626422593301E-2</v>
      </c>
      <c r="X13" s="17">
        <v>2.8397065105875599E-2</v>
      </c>
      <c r="Y13" s="17">
        <v>1.15611628716398E-2</v>
      </c>
      <c r="Z13" s="17">
        <v>1.2349257947152499E-2</v>
      </c>
      <c r="AA13" s="17">
        <v>2.27597735623533E-2</v>
      </c>
      <c r="AB13" s="17">
        <v>1.7001830136944701E-2</v>
      </c>
      <c r="AC13" s="17">
        <v>1.7611004468843401E-2</v>
      </c>
      <c r="AD13" s="17">
        <v>2.0996106826196601E-2</v>
      </c>
      <c r="AE13" s="17"/>
      <c r="AF13" s="17">
        <v>1.6193741928789699E-2</v>
      </c>
      <c r="AG13" s="17">
        <v>2.30236496686958E-2</v>
      </c>
      <c r="AH13" s="17">
        <v>1.63132820202904E-2</v>
      </c>
      <c r="AI13" s="17">
        <v>9.7867506138132193E-3</v>
      </c>
      <c r="AJ13" s="17">
        <v>1.09395848065965E-2</v>
      </c>
      <c r="AK13" s="17"/>
      <c r="AL13" s="17">
        <v>1.5483295428850101E-2</v>
      </c>
      <c r="AM13" s="17">
        <v>9.7740519412260699E-3</v>
      </c>
      <c r="AN13" s="17">
        <v>4.3567186435586297E-2</v>
      </c>
      <c r="AO13" s="17"/>
      <c r="AP13" s="17">
        <v>1.4695211626939301E-2</v>
      </c>
      <c r="AQ13" s="17">
        <v>9.3276283339915403E-3</v>
      </c>
      <c r="AR13" s="17">
        <v>9.1837005089402297E-3</v>
      </c>
      <c r="AS13" s="17">
        <v>4.0597721003596703E-2</v>
      </c>
      <c r="AT13" s="17">
        <v>3.6931744620028302E-2</v>
      </c>
      <c r="AU13" s="17"/>
      <c r="AV13" s="17">
        <v>9.0415690654957505E-3</v>
      </c>
      <c r="AW13" s="17">
        <v>9.0270023506900093E-3</v>
      </c>
      <c r="AX13" s="17">
        <v>1.3179465870332E-2</v>
      </c>
      <c r="AY13" s="17">
        <v>3.3347476181291101E-2</v>
      </c>
      <c r="AZ13" s="17">
        <v>1.4845924047530599E-2</v>
      </c>
    </row>
    <row r="14" spans="2:52" x14ac:dyDescent="0.35">
      <c r="B14" s="18" t="s">
        <v>57</v>
      </c>
      <c r="C14" s="17">
        <v>4.63842878440388E-2</v>
      </c>
      <c r="D14" s="17">
        <v>3.2894807299663799E-2</v>
      </c>
      <c r="E14" s="17">
        <v>5.8357137884530001E-2</v>
      </c>
      <c r="F14" s="17"/>
      <c r="G14" s="17">
        <v>2.5010078027965701E-2</v>
      </c>
      <c r="H14" s="17">
        <v>5.54640385958136E-2</v>
      </c>
      <c r="I14" s="17">
        <v>4.1922383453109197E-2</v>
      </c>
      <c r="J14" s="17">
        <v>6.7552800591580697E-2</v>
      </c>
      <c r="K14" s="17">
        <v>5.4913565918811601E-2</v>
      </c>
      <c r="L14" s="17">
        <v>3.3904576740626198E-2</v>
      </c>
      <c r="M14" s="17"/>
      <c r="N14" s="17">
        <v>2.6074251646805199E-2</v>
      </c>
      <c r="O14" s="17">
        <v>4.2097098392997002E-2</v>
      </c>
      <c r="P14" s="17">
        <v>3.8646457778131998E-2</v>
      </c>
      <c r="Q14" s="17">
        <v>7.9087338725690307E-2</v>
      </c>
      <c r="R14" s="17"/>
      <c r="S14" s="17">
        <v>3.4990097285251702E-2</v>
      </c>
      <c r="T14" s="17">
        <v>4.9235286457944498E-2</v>
      </c>
      <c r="U14" s="17">
        <v>3.4664168720348498E-2</v>
      </c>
      <c r="V14" s="17">
        <v>6.6264219448253101E-2</v>
      </c>
      <c r="W14" s="17">
        <v>4.5477307784010802E-2</v>
      </c>
      <c r="X14" s="17">
        <v>5.0546595294098502E-2</v>
      </c>
      <c r="Y14" s="17">
        <v>4.0521269706536897E-2</v>
      </c>
      <c r="Z14" s="17">
        <v>3.7209895042116303E-2</v>
      </c>
      <c r="AA14" s="17">
        <v>6.8185772984041396E-2</v>
      </c>
      <c r="AB14" s="17">
        <v>2.23411820107824E-2</v>
      </c>
      <c r="AC14" s="17">
        <v>5.4361957793542803E-2</v>
      </c>
      <c r="AD14" s="17">
        <v>5.5201097027575897E-2</v>
      </c>
      <c r="AE14" s="17"/>
      <c r="AF14" s="17">
        <v>6.5944347415215696E-2</v>
      </c>
      <c r="AG14" s="17">
        <v>4.4372064445866902E-2</v>
      </c>
      <c r="AH14" s="17">
        <v>3.4391803745352299E-2</v>
      </c>
      <c r="AI14" s="17">
        <v>8.7672938177417604E-3</v>
      </c>
      <c r="AJ14" s="17">
        <v>3.11772049121312E-2</v>
      </c>
      <c r="AK14" s="17"/>
      <c r="AL14" s="17">
        <v>4.9181021264869201E-2</v>
      </c>
      <c r="AM14" s="17">
        <v>2.81654945819068E-2</v>
      </c>
      <c r="AN14" s="17">
        <v>8.1996064653024003E-2</v>
      </c>
      <c r="AO14" s="17"/>
      <c r="AP14" s="17">
        <v>3.2782809829470801E-2</v>
      </c>
      <c r="AQ14" s="17">
        <v>3.4877776964479801E-2</v>
      </c>
      <c r="AR14" s="17">
        <v>2.8415248368615999E-2</v>
      </c>
      <c r="AS14" s="17">
        <v>1.64122108888805E-2</v>
      </c>
      <c r="AT14" s="17">
        <v>9.5996717397583906E-2</v>
      </c>
      <c r="AU14" s="17"/>
      <c r="AV14" s="17">
        <v>2.5317810378683501E-2</v>
      </c>
      <c r="AW14" s="17">
        <v>2.7953137300447298E-2</v>
      </c>
      <c r="AX14" s="17">
        <v>4.3082540353892002E-2</v>
      </c>
      <c r="AY14" s="17">
        <v>3.7270033897007997E-2</v>
      </c>
      <c r="AZ14" s="17">
        <v>0.13793784861178701</v>
      </c>
    </row>
    <row r="15" spans="2:52" x14ac:dyDescent="0.35">
      <c r="B15" s="18" t="s">
        <v>91</v>
      </c>
      <c r="C15" s="21">
        <v>0.69373121597364296</v>
      </c>
      <c r="D15" s="21">
        <v>0.73549124816470601</v>
      </c>
      <c r="E15" s="21">
        <v>0.65573532066832696</v>
      </c>
      <c r="F15" s="21"/>
      <c r="G15" s="21">
        <v>0.70156530677206796</v>
      </c>
      <c r="H15" s="21">
        <v>0.68360024416835097</v>
      </c>
      <c r="I15" s="21">
        <v>0.70904918061065902</v>
      </c>
      <c r="J15" s="21">
        <v>0.64764369141216505</v>
      </c>
      <c r="K15" s="21">
        <v>0.68813561386147004</v>
      </c>
      <c r="L15" s="21">
        <v>0.72550077594878504</v>
      </c>
      <c r="M15" s="21"/>
      <c r="N15" s="21">
        <v>0.77013693466616395</v>
      </c>
      <c r="O15" s="21">
        <v>0.70591720504189603</v>
      </c>
      <c r="P15" s="21">
        <v>0.67678514394675804</v>
      </c>
      <c r="Q15" s="21">
        <v>0.61488216363549597</v>
      </c>
      <c r="R15" s="21"/>
      <c r="S15" s="21">
        <v>0.72509949480257296</v>
      </c>
      <c r="T15" s="21">
        <v>0.663173121983749</v>
      </c>
      <c r="U15" s="21">
        <v>0.66281176637154504</v>
      </c>
      <c r="V15" s="21">
        <v>0.68339164540022801</v>
      </c>
      <c r="W15" s="21">
        <v>0.66808759792491701</v>
      </c>
      <c r="X15" s="21">
        <v>0.68353176260981396</v>
      </c>
      <c r="Y15" s="21">
        <v>0.68779173547607197</v>
      </c>
      <c r="Z15" s="21">
        <v>0.71036031271800604</v>
      </c>
      <c r="AA15" s="21">
        <v>0.71401082827922302</v>
      </c>
      <c r="AB15" s="21">
        <v>0.73492596656579701</v>
      </c>
      <c r="AC15" s="21">
        <v>0.70021621832930003</v>
      </c>
      <c r="AD15" s="21">
        <v>0.66859164015591499</v>
      </c>
      <c r="AE15" s="21"/>
      <c r="AF15" s="21">
        <v>0.63943214627588996</v>
      </c>
      <c r="AG15" s="21">
        <v>0.68590014902146201</v>
      </c>
      <c r="AH15" s="21">
        <v>0.73744314311433001</v>
      </c>
      <c r="AI15" s="21">
        <v>0.79262066436378398</v>
      </c>
      <c r="AJ15" s="21">
        <v>0.80282693941705796</v>
      </c>
      <c r="AK15" s="21"/>
      <c r="AL15" s="21">
        <v>0.66874133069922104</v>
      </c>
      <c r="AM15" s="21">
        <v>0.76061183466414395</v>
      </c>
      <c r="AN15" s="21">
        <v>0.59888219029850798</v>
      </c>
      <c r="AO15" s="21"/>
      <c r="AP15" s="21">
        <v>0.72784158341970495</v>
      </c>
      <c r="AQ15" s="21">
        <v>0.72523812615164396</v>
      </c>
      <c r="AR15" s="21">
        <v>0.76913815666358498</v>
      </c>
      <c r="AS15" s="21">
        <v>0.65922013185414297</v>
      </c>
      <c r="AT15" s="21">
        <v>0.53736864666929895</v>
      </c>
      <c r="AU15" s="21"/>
      <c r="AV15" s="21">
        <v>0.79784703911957</v>
      </c>
      <c r="AW15" s="21">
        <v>0.73484016058590795</v>
      </c>
      <c r="AX15" s="21">
        <v>0.766483264255017</v>
      </c>
      <c r="AY15" s="21">
        <v>0.61702195626082101</v>
      </c>
      <c r="AZ15" s="21">
        <v>0.54460343191984995</v>
      </c>
    </row>
    <row r="16" spans="2:52" x14ac:dyDescent="0.35">
      <c r="B16" s="18" t="s">
        <v>92</v>
      </c>
      <c r="C16" s="21">
        <v>7.5774500116792098E-2</v>
      </c>
      <c r="D16" s="21">
        <v>7.0559500205836595E-2</v>
      </c>
      <c r="E16" s="21">
        <v>8.0906302999948498E-2</v>
      </c>
      <c r="F16" s="21"/>
      <c r="G16" s="21">
        <v>8.6966882706452503E-2</v>
      </c>
      <c r="H16" s="21">
        <v>8.4048507215897406E-2</v>
      </c>
      <c r="I16" s="21">
        <v>8.0739557060853395E-2</v>
      </c>
      <c r="J16" s="21">
        <v>7.8263310154970497E-2</v>
      </c>
      <c r="K16" s="21">
        <v>5.8835282699617998E-2</v>
      </c>
      <c r="L16" s="21">
        <v>6.6883895469492693E-2</v>
      </c>
      <c r="M16" s="21"/>
      <c r="N16" s="21">
        <v>6.4843921817672096E-2</v>
      </c>
      <c r="O16" s="21">
        <v>7.1391925086218402E-2</v>
      </c>
      <c r="P16" s="21">
        <v>9.2646111207694906E-2</v>
      </c>
      <c r="Q16" s="21">
        <v>7.6199745122798895E-2</v>
      </c>
      <c r="R16" s="21"/>
      <c r="S16" s="21">
        <v>5.6575607108252803E-2</v>
      </c>
      <c r="T16" s="21">
        <v>7.3314247787110307E-2</v>
      </c>
      <c r="U16" s="21">
        <v>9.2854952432234697E-2</v>
      </c>
      <c r="V16" s="21">
        <v>7.6348420040148995E-2</v>
      </c>
      <c r="W16" s="21">
        <v>5.9567049575846603E-2</v>
      </c>
      <c r="X16" s="21">
        <v>9.6821954933795598E-2</v>
      </c>
      <c r="Y16" s="21">
        <v>8.0234306599813995E-2</v>
      </c>
      <c r="Z16" s="21">
        <v>7.5970530561959196E-2</v>
      </c>
      <c r="AA16" s="21">
        <v>6.7177175191726501E-2</v>
      </c>
      <c r="AB16" s="21">
        <v>7.3929603649713696E-2</v>
      </c>
      <c r="AC16" s="21">
        <v>8.0514696165625801E-2</v>
      </c>
      <c r="AD16" s="21">
        <v>0.120435090301732</v>
      </c>
      <c r="AE16" s="21"/>
      <c r="AF16" s="21">
        <v>7.4988719713587601E-2</v>
      </c>
      <c r="AG16" s="21">
        <v>9.2674177943533304E-2</v>
      </c>
      <c r="AH16" s="21">
        <v>7.1677798705006096E-2</v>
      </c>
      <c r="AI16" s="21">
        <v>4.9669744638402097E-2</v>
      </c>
      <c r="AJ16" s="21">
        <v>4.8974116493538798E-2</v>
      </c>
      <c r="AK16" s="21"/>
      <c r="AL16" s="21">
        <v>8.5806421288759496E-2</v>
      </c>
      <c r="AM16" s="21">
        <v>5.8312645562680301E-2</v>
      </c>
      <c r="AN16" s="21">
        <v>0.103782965359848</v>
      </c>
      <c r="AO16" s="21"/>
      <c r="AP16" s="21">
        <v>7.5824939786545406E-2</v>
      </c>
      <c r="AQ16" s="21">
        <v>5.93247642616146E-2</v>
      </c>
      <c r="AR16" s="21">
        <v>4.93243104857903E-2</v>
      </c>
      <c r="AS16" s="21">
        <v>0.178085727815149</v>
      </c>
      <c r="AT16" s="21">
        <v>0.101935030219769</v>
      </c>
      <c r="AU16" s="21"/>
      <c r="AV16" s="21">
        <v>5.20878826388061E-2</v>
      </c>
      <c r="AW16" s="21">
        <v>6.3519497873975303E-2</v>
      </c>
      <c r="AX16" s="21">
        <v>4.5888486261250597E-2</v>
      </c>
      <c r="AY16" s="21">
        <v>0.123654931740336</v>
      </c>
      <c r="AZ16" s="21">
        <v>7.2199881682856501E-2</v>
      </c>
    </row>
    <row r="17" spans="2:52" x14ac:dyDescent="0.35">
      <c r="B17" s="18" t="s">
        <v>93</v>
      </c>
      <c r="C17" s="22">
        <v>0.61795671585685097</v>
      </c>
      <c r="D17" s="22">
        <v>0.66493174795887</v>
      </c>
      <c r="E17" s="22">
        <v>0.57482901766837902</v>
      </c>
      <c r="F17" s="22"/>
      <c r="G17" s="22">
        <v>0.61459842406561505</v>
      </c>
      <c r="H17" s="22">
        <v>0.59955173695245301</v>
      </c>
      <c r="I17" s="22">
        <v>0.62830962354980602</v>
      </c>
      <c r="J17" s="22">
        <v>0.56938038125719403</v>
      </c>
      <c r="K17" s="22">
        <v>0.62930033116185202</v>
      </c>
      <c r="L17" s="22">
        <v>0.65861688047929301</v>
      </c>
      <c r="M17" s="22"/>
      <c r="N17" s="22">
        <v>0.705293012848492</v>
      </c>
      <c r="O17" s="22">
        <v>0.63452527995567798</v>
      </c>
      <c r="P17" s="22">
        <v>0.58413903273906398</v>
      </c>
      <c r="Q17" s="22">
        <v>0.53868241851269705</v>
      </c>
      <c r="R17" s="22"/>
      <c r="S17" s="22">
        <v>0.66852388769432003</v>
      </c>
      <c r="T17" s="22">
        <v>0.58985887419663796</v>
      </c>
      <c r="U17" s="22">
        <v>0.56995681393930997</v>
      </c>
      <c r="V17" s="22">
        <v>0.60704322536007904</v>
      </c>
      <c r="W17" s="22">
        <v>0.60852054834906999</v>
      </c>
      <c r="X17" s="22">
        <v>0.58670980767601799</v>
      </c>
      <c r="Y17" s="22">
        <v>0.60755742887625797</v>
      </c>
      <c r="Z17" s="22">
        <v>0.63438978215604702</v>
      </c>
      <c r="AA17" s="22">
        <v>0.64683365308749696</v>
      </c>
      <c r="AB17" s="22">
        <v>0.66099636291608399</v>
      </c>
      <c r="AC17" s="22">
        <v>0.61970152216367402</v>
      </c>
      <c r="AD17" s="22">
        <v>0.54815654985418305</v>
      </c>
      <c r="AE17" s="22"/>
      <c r="AF17" s="22">
        <v>0.56444342656230195</v>
      </c>
      <c r="AG17" s="22">
        <v>0.59322597107792896</v>
      </c>
      <c r="AH17" s="22">
        <v>0.665765344409324</v>
      </c>
      <c r="AI17" s="22">
        <v>0.74295091972538196</v>
      </c>
      <c r="AJ17" s="22">
        <v>0.75385282292351896</v>
      </c>
      <c r="AK17" s="22"/>
      <c r="AL17" s="22">
        <v>0.582934909410461</v>
      </c>
      <c r="AM17" s="22">
        <v>0.70229918910146405</v>
      </c>
      <c r="AN17" s="22">
        <v>0.49509922493865999</v>
      </c>
      <c r="AO17" s="22"/>
      <c r="AP17" s="22">
        <v>0.65201664363315903</v>
      </c>
      <c r="AQ17" s="22">
        <v>0.66591336189002903</v>
      </c>
      <c r="AR17" s="22">
        <v>0.71981384617779498</v>
      </c>
      <c r="AS17" s="22">
        <v>0.48113440403899399</v>
      </c>
      <c r="AT17" s="22">
        <v>0.43543361644952899</v>
      </c>
      <c r="AU17" s="22"/>
      <c r="AV17" s="22">
        <v>0.74575915648076396</v>
      </c>
      <c r="AW17" s="22">
        <v>0.67132066271193302</v>
      </c>
      <c r="AX17" s="22">
        <v>0.72059477799376603</v>
      </c>
      <c r="AY17" s="22">
        <v>0.49336702452048498</v>
      </c>
      <c r="AZ17" s="22">
        <v>0.47240355023699399</v>
      </c>
    </row>
    <row r="18" spans="2:52" x14ac:dyDescent="0.35">
      <c r="B18" s="16"/>
    </row>
    <row r="19" spans="2:52" x14ac:dyDescent="0.35">
      <c r="B19" t="s">
        <v>84</v>
      </c>
    </row>
    <row r="20" spans="2:52" x14ac:dyDescent="0.35">
      <c r="B20" t="s">
        <v>85</v>
      </c>
    </row>
    <row r="22" spans="2:52" x14ac:dyDescent="0.35">
      <c r="B22" s="8" t="str">
        <f>HYPERLINK("#'Contents'!A1", "Return to Contents")</f>
        <v>Return to Contents</v>
      </c>
    </row>
  </sheetData>
  <mergeCells count="9">
    <mergeCell ref="AL5:AN5"/>
    <mergeCell ref="AP5:AT5"/>
    <mergeCell ref="AV5:AZ5"/>
    <mergeCell ref="D2:AT2"/>
    <mergeCell ref="D5:E5"/>
    <mergeCell ref="G5:L5"/>
    <mergeCell ref="N5:Q5"/>
    <mergeCell ref="S5:AD5"/>
    <mergeCell ref="AF5:AJ5"/>
  </mergeCells>
  <pageMargins left="0.7" right="0.7" top="0.75" bottom="0.75" header="0.3" footer="0.3"/>
  <pageSetup paperSize="9"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B2:AZ19"/>
  <sheetViews>
    <sheetView showGridLines="0" workbookViewId="0">
      <pane xSplit="2" topLeftCell="C1" activePane="topRight" state="frozen"/>
      <selection pane="topRight" activeCell="H14" sqref="H14"/>
    </sheetView>
  </sheetViews>
  <sheetFormatPr defaultColWidth="10.90625" defaultRowHeight="14.5" x14ac:dyDescent="0.35"/>
  <cols>
    <col min="2" max="2" width="25.7265625" customWidth="1"/>
    <col min="3" max="5" width="10.7265625" customWidth="1"/>
    <col min="6" max="6" width="2.1796875" customWidth="1"/>
    <col min="7" max="12" width="10.7265625" customWidth="1"/>
    <col min="13" max="13" width="2.1796875" customWidth="1"/>
    <col min="14" max="17" width="10.7265625" customWidth="1"/>
    <col min="18" max="18" width="2.1796875" customWidth="1"/>
    <col min="19" max="30" width="10.7265625" customWidth="1"/>
    <col min="31" max="31" width="2.1796875" customWidth="1"/>
    <col min="32" max="36" width="10.7265625" customWidth="1"/>
    <col min="37" max="37" width="2.1796875" customWidth="1"/>
    <col min="38" max="40" width="10.7265625" customWidth="1"/>
    <col min="41" max="41" width="2.1796875" customWidth="1"/>
    <col min="42" max="46" width="10.7265625" customWidth="1"/>
    <col min="47" max="47" width="2.1796875" customWidth="1"/>
    <col min="48" max="52" width="10.7265625" customWidth="1"/>
    <col min="53" max="53" width="2.1796875" customWidth="1"/>
  </cols>
  <sheetData>
    <row r="2" spans="2:52" ht="40" customHeight="1" x14ac:dyDescent="0.35">
      <c r="D2" s="31" t="s">
        <v>129</v>
      </c>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row>
    <row r="5" spans="2:52" ht="30" customHeight="1" x14ac:dyDescent="0.35">
      <c r="B5" s="15"/>
      <c r="C5" s="15"/>
      <c r="D5" s="30" t="s">
        <v>58</v>
      </c>
      <c r="E5" s="30"/>
      <c r="F5" s="15"/>
      <c r="G5" s="30" t="s">
        <v>59</v>
      </c>
      <c r="H5" s="30"/>
      <c r="I5" s="30"/>
      <c r="J5" s="30"/>
      <c r="K5" s="30"/>
      <c r="L5" s="30"/>
      <c r="M5" s="15"/>
      <c r="N5" s="30" t="s">
        <v>60</v>
      </c>
      <c r="O5" s="30"/>
      <c r="P5" s="30"/>
      <c r="Q5" s="30"/>
      <c r="R5" s="15"/>
      <c r="S5" s="30" t="s">
        <v>61</v>
      </c>
      <c r="T5" s="30"/>
      <c r="U5" s="30"/>
      <c r="V5" s="30"/>
      <c r="W5" s="30"/>
      <c r="X5" s="30"/>
      <c r="Y5" s="30"/>
      <c r="Z5" s="30"/>
      <c r="AA5" s="30"/>
      <c r="AB5" s="30"/>
      <c r="AC5" s="30"/>
      <c r="AD5" s="30"/>
      <c r="AE5" s="15"/>
      <c r="AF5" s="30" t="s">
        <v>62</v>
      </c>
      <c r="AG5" s="30"/>
      <c r="AH5" s="30"/>
      <c r="AI5" s="30"/>
      <c r="AJ5" s="30"/>
      <c r="AK5" s="15"/>
      <c r="AL5" s="30" t="s">
        <v>63</v>
      </c>
      <c r="AM5" s="30"/>
      <c r="AN5" s="30"/>
      <c r="AO5" s="15"/>
      <c r="AP5" s="30" t="s">
        <v>64</v>
      </c>
      <c r="AQ5" s="30"/>
      <c r="AR5" s="30"/>
      <c r="AS5" s="30"/>
      <c r="AT5" s="30"/>
      <c r="AU5" s="15"/>
      <c r="AV5" s="30" t="s">
        <v>65</v>
      </c>
      <c r="AW5" s="30"/>
      <c r="AX5" s="30"/>
      <c r="AY5" s="30"/>
      <c r="AZ5" s="30"/>
    </row>
    <row r="6" spans="2:52" ht="72.5" x14ac:dyDescent="0.35">
      <c r="B6" t="s">
        <v>15</v>
      </c>
      <c r="C6" s="9" t="s">
        <v>16</v>
      </c>
      <c r="D6" s="12" t="s">
        <v>17</v>
      </c>
      <c r="E6" s="12" t="s">
        <v>18</v>
      </c>
      <c r="G6" s="12" t="s">
        <v>21</v>
      </c>
      <c r="H6" s="12" t="s">
        <v>22</v>
      </c>
      <c r="I6" s="12" t="s">
        <v>23</v>
      </c>
      <c r="J6" s="12" t="s">
        <v>24</v>
      </c>
      <c r="K6" s="12" t="s">
        <v>25</v>
      </c>
      <c r="L6" s="12" t="s">
        <v>26</v>
      </c>
      <c r="N6" s="12" t="s">
        <v>27</v>
      </c>
      <c r="O6" s="12" t="s">
        <v>28</v>
      </c>
      <c r="P6" s="12" t="s">
        <v>29</v>
      </c>
      <c r="Q6" s="12" t="s">
        <v>30</v>
      </c>
      <c r="S6" s="12" t="s">
        <v>31</v>
      </c>
      <c r="T6" s="12" t="s">
        <v>32</v>
      </c>
      <c r="U6" s="12" t="s">
        <v>33</v>
      </c>
      <c r="V6" s="12" t="s">
        <v>34</v>
      </c>
      <c r="W6" s="12" t="s">
        <v>35</v>
      </c>
      <c r="X6" s="12" t="s">
        <v>36</v>
      </c>
      <c r="Y6" s="12" t="s">
        <v>37</v>
      </c>
      <c r="Z6" s="12" t="s">
        <v>38</v>
      </c>
      <c r="AA6" s="12" t="s">
        <v>39</v>
      </c>
      <c r="AB6" s="12" t="s">
        <v>40</v>
      </c>
      <c r="AC6" s="12" t="s">
        <v>41</v>
      </c>
      <c r="AD6" s="12" t="s">
        <v>42</v>
      </c>
      <c r="AF6" s="12" t="s">
        <v>43</v>
      </c>
      <c r="AG6" s="12" t="s">
        <v>44</v>
      </c>
      <c r="AH6" s="12" t="s">
        <v>45</v>
      </c>
      <c r="AI6" s="12" t="s">
        <v>46</v>
      </c>
      <c r="AJ6" s="12" t="s">
        <v>47</v>
      </c>
      <c r="AL6" s="12" t="s">
        <v>48</v>
      </c>
      <c r="AM6" s="12" t="s">
        <v>49</v>
      </c>
      <c r="AN6" s="12" t="s">
        <v>50</v>
      </c>
      <c r="AP6" s="12" t="s">
        <v>51</v>
      </c>
      <c r="AQ6" s="12" t="s">
        <v>52</v>
      </c>
      <c r="AR6" s="12" t="s">
        <v>53</v>
      </c>
      <c r="AS6" s="12" t="s">
        <v>54</v>
      </c>
      <c r="AT6" s="12" t="s">
        <v>50</v>
      </c>
      <c r="AV6" s="12" t="s">
        <v>51</v>
      </c>
      <c r="AW6" s="12" t="s">
        <v>52</v>
      </c>
      <c r="AX6" s="12" t="s">
        <v>55</v>
      </c>
      <c r="AY6" s="12" t="s">
        <v>56</v>
      </c>
      <c r="AZ6" s="12" t="s">
        <v>57</v>
      </c>
    </row>
    <row r="7" spans="2:52" ht="30" customHeight="1" x14ac:dyDescent="0.35">
      <c r="B7" s="10" t="s">
        <v>19</v>
      </c>
      <c r="C7" s="10">
        <v>4100</v>
      </c>
      <c r="D7" s="10">
        <v>2051</v>
      </c>
      <c r="E7" s="10">
        <v>2036</v>
      </c>
      <c r="F7" s="10"/>
      <c r="G7" s="10">
        <v>523</v>
      </c>
      <c r="H7" s="10">
        <v>691</v>
      </c>
      <c r="I7" s="10">
        <v>719</v>
      </c>
      <c r="J7" s="10">
        <v>697</v>
      </c>
      <c r="K7" s="10">
        <v>590</v>
      </c>
      <c r="L7" s="10">
        <v>880</v>
      </c>
      <c r="M7" s="10"/>
      <c r="N7" s="10">
        <v>1226</v>
      </c>
      <c r="O7" s="10">
        <v>1160</v>
      </c>
      <c r="P7" s="10">
        <v>758</v>
      </c>
      <c r="Q7" s="10">
        <v>944</v>
      </c>
      <c r="R7" s="10"/>
      <c r="S7" s="10">
        <v>559</v>
      </c>
      <c r="T7" s="10">
        <v>573</v>
      </c>
      <c r="U7" s="10">
        <v>336</v>
      </c>
      <c r="V7" s="10">
        <v>378</v>
      </c>
      <c r="W7" s="10">
        <v>304</v>
      </c>
      <c r="X7" s="10">
        <v>357</v>
      </c>
      <c r="Y7" s="10">
        <v>352</v>
      </c>
      <c r="Z7" s="10">
        <v>182</v>
      </c>
      <c r="AA7" s="10">
        <v>466</v>
      </c>
      <c r="AB7" s="10">
        <v>286</v>
      </c>
      <c r="AC7" s="10">
        <v>196</v>
      </c>
      <c r="AD7" s="10">
        <v>111</v>
      </c>
      <c r="AE7" s="10"/>
      <c r="AF7" s="10">
        <v>1057</v>
      </c>
      <c r="AG7" s="10">
        <v>858</v>
      </c>
      <c r="AH7" s="10">
        <v>1137</v>
      </c>
      <c r="AI7" s="10">
        <v>447</v>
      </c>
      <c r="AJ7" s="10">
        <v>69</v>
      </c>
      <c r="AK7" s="10"/>
      <c r="AL7" s="10">
        <v>1402</v>
      </c>
      <c r="AM7" s="10">
        <v>1680</v>
      </c>
      <c r="AN7" s="10">
        <v>633</v>
      </c>
      <c r="AO7" s="10"/>
      <c r="AP7" s="10">
        <v>1401</v>
      </c>
      <c r="AQ7" s="10">
        <v>1205</v>
      </c>
      <c r="AR7" s="10">
        <v>272</v>
      </c>
      <c r="AS7" s="10">
        <v>54</v>
      </c>
      <c r="AT7" s="10">
        <v>573</v>
      </c>
      <c r="AU7" s="10"/>
      <c r="AV7" s="10">
        <v>792</v>
      </c>
      <c r="AW7" s="10">
        <v>1589</v>
      </c>
      <c r="AX7" s="10">
        <v>290</v>
      </c>
      <c r="AY7" s="10">
        <v>447</v>
      </c>
      <c r="AZ7" s="10">
        <v>382</v>
      </c>
    </row>
    <row r="8" spans="2:52" ht="30" customHeight="1" x14ac:dyDescent="0.35">
      <c r="B8" s="11" t="s">
        <v>20</v>
      </c>
      <c r="C8" s="11">
        <v>4100</v>
      </c>
      <c r="D8" s="11">
        <v>2018</v>
      </c>
      <c r="E8" s="11">
        <v>2069</v>
      </c>
      <c r="F8" s="11"/>
      <c r="G8" s="11">
        <v>571</v>
      </c>
      <c r="H8" s="11">
        <v>700</v>
      </c>
      <c r="I8" s="11">
        <v>699</v>
      </c>
      <c r="J8" s="11">
        <v>697</v>
      </c>
      <c r="K8" s="11">
        <v>576</v>
      </c>
      <c r="L8" s="11">
        <v>858</v>
      </c>
      <c r="M8" s="11"/>
      <c r="N8" s="11">
        <v>1104</v>
      </c>
      <c r="O8" s="11">
        <v>1063</v>
      </c>
      <c r="P8" s="11">
        <v>899</v>
      </c>
      <c r="Q8" s="11">
        <v>1022</v>
      </c>
      <c r="R8" s="11"/>
      <c r="S8" s="11">
        <v>574</v>
      </c>
      <c r="T8" s="11">
        <v>533</v>
      </c>
      <c r="U8" s="11">
        <v>328</v>
      </c>
      <c r="V8" s="11">
        <v>369</v>
      </c>
      <c r="W8" s="11">
        <v>287</v>
      </c>
      <c r="X8" s="11">
        <v>369</v>
      </c>
      <c r="Y8" s="11">
        <v>328</v>
      </c>
      <c r="Z8" s="11">
        <v>164</v>
      </c>
      <c r="AA8" s="11">
        <v>451</v>
      </c>
      <c r="AB8" s="11">
        <v>369</v>
      </c>
      <c r="AC8" s="11">
        <v>205</v>
      </c>
      <c r="AD8" s="11">
        <v>123</v>
      </c>
      <c r="AE8" s="11"/>
      <c r="AF8" s="11">
        <v>1092</v>
      </c>
      <c r="AG8" s="11">
        <v>884</v>
      </c>
      <c r="AH8" s="11">
        <v>1109</v>
      </c>
      <c r="AI8" s="11">
        <v>420</v>
      </c>
      <c r="AJ8" s="11">
        <v>57</v>
      </c>
      <c r="AK8" s="11"/>
      <c r="AL8" s="11">
        <v>1388</v>
      </c>
      <c r="AM8" s="11">
        <v>1656</v>
      </c>
      <c r="AN8" s="11">
        <v>648</v>
      </c>
      <c r="AO8" s="11"/>
      <c r="AP8" s="11">
        <v>1357</v>
      </c>
      <c r="AQ8" s="11">
        <v>1194</v>
      </c>
      <c r="AR8" s="11">
        <v>262</v>
      </c>
      <c r="AS8" s="11">
        <v>53</v>
      </c>
      <c r="AT8" s="11">
        <v>593</v>
      </c>
      <c r="AU8" s="11"/>
      <c r="AV8" s="11">
        <v>766</v>
      </c>
      <c r="AW8" s="11">
        <v>1598</v>
      </c>
      <c r="AX8" s="11">
        <v>282</v>
      </c>
      <c r="AY8" s="11">
        <v>441</v>
      </c>
      <c r="AZ8" s="11">
        <v>382</v>
      </c>
    </row>
    <row r="9" spans="2:52" x14ac:dyDescent="0.35">
      <c r="B9" s="18" t="s">
        <v>124</v>
      </c>
      <c r="C9" s="17">
        <v>0.259949269132496</v>
      </c>
      <c r="D9" s="17">
        <v>0.30061345582694499</v>
      </c>
      <c r="E9" s="17">
        <v>0.219823863786728</v>
      </c>
      <c r="F9" s="17"/>
      <c r="G9" s="17">
        <v>0.236510699833785</v>
      </c>
      <c r="H9" s="17">
        <v>0.28538603937837798</v>
      </c>
      <c r="I9" s="17">
        <v>0.264010290793953</v>
      </c>
      <c r="J9" s="17">
        <v>0.24594253242331299</v>
      </c>
      <c r="K9" s="17">
        <v>0.243723981843259</v>
      </c>
      <c r="L9" s="17">
        <v>0.27374419256955901</v>
      </c>
      <c r="M9" s="17"/>
      <c r="N9" s="17">
        <v>0.334394382522337</v>
      </c>
      <c r="O9" s="17">
        <v>0.25607334557223199</v>
      </c>
      <c r="P9" s="17">
        <v>0.22310746466153999</v>
      </c>
      <c r="Q9" s="17">
        <v>0.21416519401675299</v>
      </c>
      <c r="R9" s="17"/>
      <c r="S9" s="17">
        <v>0.30301142132407699</v>
      </c>
      <c r="T9" s="17">
        <v>0.243865169499527</v>
      </c>
      <c r="U9" s="17">
        <v>0.22782201975233901</v>
      </c>
      <c r="V9" s="17">
        <v>0.23691005601398801</v>
      </c>
      <c r="W9" s="17">
        <v>0.224803998877209</v>
      </c>
      <c r="X9" s="17">
        <v>0.272419469752473</v>
      </c>
      <c r="Y9" s="17">
        <v>0.26819425185435802</v>
      </c>
      <c r="Z9" s="17">
        <v>0.24341370570679899</v>
      </c>
      <c r="AA9" s="17">
        <v>0.25145628909043299</v>
      </c>
      <c r="AB9" s="17">
        <v>0.25314357714868602</v>
      </c>
      <c r="AC9" s="17">
        <v>0.31429390359207199</v>
      </c>
      <c r="AD9" s="17">
        <v>0.28912483599216399</v>
      </c>
      <c r="AE9" s="17"/>
      <c r="AF9" s="17">
        <v>0.200060792602785</v>
      </c>
      <c r="AG9" s="17">
        <v>0.23562025010541199</v>
      </c>
      <c r="AH9" s="17">
        <v>0.28733256084929498</v>
      </c>
      <c r="AI9" s="17">
        <v>0.357793276664507</v>
      </c>
      <c r="AJ9" s="17">
        <v>0.58645811688000105</v>
      </c>
      <c r="AK9" s="17"/>
      <c r="AL9" s="17">
        <v>0.24886694805099599</v>
      </c>
      <c r="AM9" s="17">
        <v>0.291991941609412</v>
      </c>
      <c r="AN9" s="17">
        <v>0.231142948812704</v>
      </c>
      <c r="AO9" s="17"/>
      <c r="AP9" s="17">
        <v>0.31085303336130199</v>
      </c>
      <c r="AQ9" s="17">
        <v>0.26964758935059902</v>
      </c>
      <c r="AR9" s="17">
        <v>0.29009763253145199</v>
      </c>
      <c r="AS9" s="17">
        <v>0.171821664558161</v>
      </c>
      <c r="AT9" s="17">
        <v>0.17281136735644201</v>
      </c>
      <c r="AU9" s="17"/>
      <c r="AV9" s="17">
        <v>0.33610330872482902</v>
      </c>
      <c r="AW9" s="17">
        <v>0.28114127507530901</v>
      </c>
      <c r="AX9" s="17">
        <v>0.27100346533596698</v>
      </c>
      <c r="AY9" s="17">
        <v>0.22512358223551601</v>
      </c>
      <c r="AZ9" s="17">
        <v>0.16717161899334701</v>
      </c>
    </row>
    <row r="10" spans="2:52" x14ac:dyDescent="0.35">
      <c r="B10" s="18" t="s">
        <v>125</v>
      </c>
      <c r="C10" s="17">
        <v>0.42953621786145701</v>
      </c>
      <c r="D10" s="17">
        <v>0.42950519135339499</v>
      </c>
      <c r="E10" s="17">
        <v>0.43096257049815601</v>
      </c>
      <c r="F10" s="17"/>
      <c r="G10" s="17">
        <v>0.46268097310442902</v>
      </c>
      <c r="H10" s="17">
        <v>0.36704870656305999</v>
      </c>
      <c r="I10" s="17">
        <v>0.436487408170809</v>
      </c>
      <c r="J10" s="17">
        <v>0.42563793845057701</v>
      </c>
      <c r="K10" s="17">
        <v>0.42749190863171199</v>
      </c>
      <c r="L10" s="17">
        <v>0.45735637837114201</v>
      </c>
      <c r="M10" s="17"/>
      <c r="N10" s="17">
        <v>0.45645561416347002</v>
      </c>
      <c r="O10" s="17">
        <v>0.43347338720675399</v>
      </c>
      <c r="P10" s="17">
        <v>0.43620846935433799</v>
      </c>
      <c r="Q10" s="17">
        <v>0.39166612055559902</v>
      </c>
      <c r="R10" s="17"/>
      <c r="S10" s="17">
        <v>0.44019626701966302</v>
      </c>
      <c r="T10" s="17">
        <v>0.42232921706697002</v>
      </c>
      <c r="U10" s="17">
        <v>0.401504863110972</v>
      </c>
      <c r="V10" s="17">
        <v>0.44415768247272402</v>
      </c>
      <c r="W10" s="17">
        <v>0.46425844871044902</v>
      </c>
      <c r="X10" s="17">
        <v>0.37408551229168502</v>
      </c>
      <c r="Y10" s="17">
        <v>0.40015549096664499</v>
      </c>
      <c r="Z10" s="17">
        <v>0.50266167159550101</v>
      </c>
      <c r="AA10" s="17">
        <v>0.47520005543388699</v>
      </c>
      <c r="AB10" s="17">
        <v>0.42631932774591602</v>
      </c>
      <c r="AC10" s="17">
        <v>0.39238547380428401</v>
      </c>
      <c r="AD10" s="17">
        <v>0.41222273958225603</v>
      </c>
      <c r="AE10" s="17"/>
      <c r="AF10" s="17">
        <v>0.40975951999405102</v>
      </c>
      <c r="AG10" s="17">
        <v>0.41326093688548798</v>
      </c>
      <c r="AH10" s="17">
        <v>0.47360939523293799</v>
      </c>
      <c r="AI10" s="17">
        <v>0.45329396038789699</v>
      </c>
      <c r="AJ10" s="17">
        <v>0.20566006875749801</v>
      </c>
      <c r="AK10" s="17"/>
      <c r="AL10" s="17">
        <v>0.43678804938805998</v>
      </c>
      <c r="AM10" s="17">
        <v>0.44009110888831898</v>
      </c>
      <c r="AN10" s="17">
        <v>0.38691842568428603</v>
      </c>
      <c r="AO10" s="17"/>
      <c r="AP10" s="17">
        <v>0.43540496068073498</v>
      </c>
      <c r="AQ10" s="17">
        <v>0.45604859175256002</v>
      </c>
      <c r="AR10" s="17">
        <v>0.442382877752173</v>
      </c>
      <c r="AS10" s="17">
        <v>0.47212013521832302</v>
      </c>
      <c r="AT10" s="17">
        <v>0.36355409480270801</v>
      </c>
      <c r="AU10" s="17"/>
      <c r="AV10" s="17">
        <v>0.43630950394449097</v>
      </c>
      <c r="AW10" s="17">
        <v>0.45954616805998699</v>
      </c>
      <c r="AX10" s="17">
        <v>0.42398638435028102</v>
      </c>
      <c r="AY10" s="17">
        <v>0.45440471846136798</v>
      </c>
      <c r="AZ10" s="17">
        <v>0.36671325056873899</v>
      </c>
    </row>
    <row r="11" spans="2:52" x14ac:dyDescent="0.35">
      <c r="B11" s="18" t="s">
        <v>126</v>
      </c>
      <c r="C11" s="17">
        <v>0.19982564136629499</v>
      </c>
      <c r="D11" s="17">
        <v>0.17159237767673699</v>
      </c>
      <c r="E11" s="17">
        <v>0.22720401557633599</v>
      </c>
      <c r="F11" s="17"/>
      <c r="G11" s="17">
        <v>0.215272014683592</v>
      </c>
      <c r="H11" s="17">
        <v>0.196328208015149</v>
      </c>
      <c r="I11" s="17">
        <v>0.20770269293009599</v>
      </c>
      <c r="J11" s="17">
        <v>0.18622819182587899</v>
      </c>
      <c r="K11" s="17">
        <v>0.207781653093179</v>
      </c>
      <c r="L11" s="17">
        <v>0.19169141955188301</v>
      </c>
      <c r="M11" s="17"/>
      <c r="N11" s="17">
        <v>0.137748839913235</v>
      </c>
      <c r="O11" s="17">
        <v>0.204031086512726</v>
      </c>
      <c r="P11" s="17">
        <v>0.22794991374041901</v>
      </c>
      <c r="Q11" s="17">
        <v>0.23911517678991601</v>
      </c>
      <c r="R11" s="17"/>
      <c r="S11" s="17">
        <v>0.174417964407727</v>
      </c>
      <c r="T11" s="17">
        <v>0.20284247729558499</v>
      </c>
      <c r="U11" s="17">
        <v>0.286512162333111</v>
      </c>
      <c r="V11" s="17">
        <v>0.19699514158201001</v>
      </c>
      <c r="W11" s="17">
        <v>0.18995528577822701</v>
      </c>
      <c r="X11" s="17">
        <v>0.21987820870806701</v>
      </c>
      <c r="Y11" s="17">
        <v>0.221014006620329</v>
      </c>
      <c r="Z11" s="17">
        <v>0.15938907449254699</v>
      </c>
      <c r="AA11" s="17">
        <v>0.16316018519282099</v>
      </c>
      <c r="AB11" s="17">
        <v>0.20451336307665799</v>
      </c>
      <c r="AC11" s="17">
        <v>0.181677247814126</v>
      </c>
      <c r="AD11" s="17">
        <v>0.19355755257172899</v>
      </c>
      <c r="AE11" s="17"/>
      <c r="AF11" s="17">
        <v>0.24009110398052899</v>
      </c>
      <c r="AG11" s="17">
        <v>0.236419981378821</v>
      </c>
      <c r="AH11" s="17">
        <v>0.160003317957398</v>
      </c>
      <c r="AI11" s="17">
        <v>0.137536122520443</v>
      </c>
      <c r="AJ11" s="17">
        <v>0.13867007776342699</v>
      </c>
      <c r="AK11" s="17"/>
      <c r="AL11" s="17">
        <v>0.21084902631522201</v>
      </c>
      <c r="AM11" s="17">
        <v>0.18646720362698199</v>
      </c>
      <c r="AN11" s="17">
        <v>0.18643116279080599</v>
      </c>
      <c r="AO11" s="17"/>
      <c r="AP11" s="17">
        <v>0.175860804933683</v>
      </c>
      <c r="AQ11" s="17">
        <v>0.18483831389972</v>
      </c>
      <c r="AR11" s="17">
        <v>0.17635202500609001</v>
      </c>
      <c r="AS11" s="17">
        <v>0.216462387198089</v>
      </c>
      <c r="AT11" s="17">
        <v>0.247497935829286</v>
      </c>
      <c r="AU11" s="17"/>
      <c r="AV11" s="17">
        <v>0.16981386389564301</v>
      </c>
      <c r="AW11" s="17">
        <v>0.17933094765358201</v>
      </c>
      <c r="AX11" s="17">
        <v>0.203364862314422</v>
      </c>
      <c r="AY11" s="17">
        <v>0.203534171158823</v>
      </c>
      <c r="AZ11" s="17">
        <v>0.25483631061039702</v>
      </c>
    </row>
    <row r="12" spans="2:52" x14ac:dyDescent="0.35">
      <c r="B12" s="18" t="s">
        <v>127</v>
      </c>
      <c r="C12" s="17">
        <v>6.8555439078720401E-2</v>
      </c>
      <c r="D12" s="17">
        <v>6.7526713638316804E-2</v>
      </c>
      <c r="E12" s="17">
        <v>6.9989851627564006E-2</v>
      </c>
      <c r="F12" s="17"/>
      <c r="G12" s="17">
        <v>5.9618870307025201E-2</v>
      </c>
      <c r="H12" s="17">
        <v>8.8273298840098394E-2</v>
      </c>
      <c r="I12" s="17">
        <v>5.4809769730198001E-2</v>
      </c>
      <c r="J12" s="17">
        <v>8.6356460307580402E-2</v>
      </c>
      <c r="K12" s="17">
        <v>7.0861189776472502E-2</v>
      </c>
      <c r="L12" s="17">
        <v>5.3602065380335399E-2</v>
      </c>
      <c r="M12" s="17"/>
      <c r="N12" s="17">
        <v>4.0405026090464202E-2</v>
      </c>
      <c r="O12" s="17">
        <v>7.34408327643232E-2</v>
      </c>
      <c r="P12" s="17">
        <v>7.8833869119094194E-2</v>
      </c>
      <c r="Q12" s="17">
        <v>8.4679882918110197E-2</v>
      </c>
      <c r="R12" s="17"/>
      <c r="S12" s="17">
        <v>4.8565217440600897E-2</v>
      </c>
      <c r="T12" s="17">
        <v>7.8364505295588305E-2</v>
      </c>
      <c r="U12" s="17">
        <v>4.0704681249760899E-2</v>
      </c>
      <c r="V12" s="17">
        <v>6.07491492855897E-2</v>
      </c>
      <c r="W12" s="17">
        <v>7.8959692093153996E-2</v>
      </c>
      <c r="X12" s="17">
        <v>8.3016028988493806E-2</v>
      </c>
      <c r="Y12" s="17">
        <v>5.95034635924932E-2</v>
      </c>
      <c r="Z12" s="17">
        <v>6.61193504261577E-2</v>
      </c>
      <c r="AA12" s="17">
        <v>7.2203077372417407E-2</v>
      </c>
      <c r="AB12" s="17">
        <v>8.8345254136433196E-2</v>
      </c>
      <c r="AC12" s="17">
        <v>8.4786847314087394E-2</v>
      </c>
      <c r="AD12" s="17">
        <v>7.6956562159342101E-2</v>
      </c>
      <c r="AE12" s="17"/>
      <c r="AF12" s="17">
        <v>9.4129731883176901E-2</v>
      </c>
      <c r="AG12" s="17">
        <v>7.6861966790633701E-2</v>
      </c>
      <c r="AH12" s="17">
        <v>4.3481726590590797E-2</v>
      </c>
      <c r="AI12" s="17">
        <v>3.4012602503761501E-2</v>
      </c>
      <c r="AJ12" s="17">
        <v>5.6622673845142101E-2</v>
      </c>
      <c r="AK12" s="17"/>
      <c r="AL12" s="17">
        <v>7.5966071021262294E-2</v>
      </c>
      <c r="AM12" s="17">
        <v>4.96809339669858E-2</v>
      </c>
      <c r="AN12" s="17">
        <v>0.104805505925014</v>
      </c>
      <c r="AO12" s="17"/>
      <c r="AP12" s="17">
        <v>5.76792871277724E-2</v>
      </c>
      <c r="AQ12" s="17">
        <v>5.4223827946183203E-2</v>
      </c>
      <c r="AR12" s="17">
        <v>6.1679169463260498E-2</v>
      </c>
      <c r="AS12" s="17">
        <v>0.13959581302542801</v>
      </c>
      <c r="AT12" s="17">
        <v>0.115469079702813</v>
      </c>
      <c r="AU12" s="17"/>
      <c r="AV12" s="17">
        <v>4.2656211753897798E-2</v>
      </c>
      <c r="AW12" s="17">
        <v>4.7256509420009703E-2</v>
      </c>
      <c r="AX12" s="17">
        <v>6.5871964123354707E-2</v>
      </c>
      <c r="AY12" s="17">
        <v>9.2978448176687503E-2</v>
      </c>
      <c r="AZ12" s="17">
        <v>7.0983778442399503E-2</v>
      </c>
    </row>
    <row r="13" spans="2:52" x14ac:dyDescent="0.35">
      <c r="B13" s="18" t="s">
        <v>96</v>
      </c>
      <c r="C13" s="21">
        <v>4.2133432561031803E-2</v>
      </c>
      <c r="D13" s="21">
        <v>3.07622615046069E-2</v>
      </c>
      <c r="E13" s="21">
        <v>5.2019698511215802E-2</v>
      </c>
      <c r="F13" s="21"/>
      <c r="G13" s="21">
        <v>2.5917442071168299E-2</v>
      </c>
      <c r="H13" s="21">
        <v>6.2963747203314296E-2</v>
      </c>
      <c r="I13" s="21">
        <v>3.6989838374943601E-2</v>
      </c>
      <c r="J13" s="21">
        <v>5.5834876992651397E-2</v>
      </c>
      <c r="K13" s="21">
        <v>5.0141266655377298E-2</v>
      </c>
      <c r="L13" s="21">
        <v>2.36059441270807E-2</v>
      </c>
      <c r="M13" s="21"/>
      <c r="N13" s="21">
        <v>3.0996137310493201E-2</v>
      </c>
      <c r="O13" s="21">
        <v>3.29813479439649E-2</v>
      </c>
      <c r="P13" s="21">
        <v>3.3900283124609597E-2</v>
      </c>
      <c r="Q13" s="21">
        <v>7.0373625719621594E-2</v>
      </c>
      <c r="R13" s="21"/>
      <c r="S13" s="21">
        <v>3.38091298079315E-2</v>
      </c>
      <c r="T13" s="21">
        <v>5.2598630842329797E-2</v>
      </c>
      <c r="U13" s="21">
        <v>4.3456273553816802E-2</v>
      </c>
      <c r="V13" s="21">
        <v>6.1187970645687401E-2</v>
      </c>
      <c r="W13" s="21">
        <v>4.2022574540961199E-2</v>
      </c>
      <c r="X13" s="21">
        <v>5.0600780259281802E-2</v>
      </c>
      <c r="Y13" s="21">
        <v>5.1132786966174397E-2</v>
      </c>
      <c r="Z13" s="21">
        <v>2.84161977789954E-2</v>
      </c>
      <c r="AA13" s="21">
        <v>3.79803929104418E-2</v>
      </c>
      <c r="AB13" s="21">
        <v>2.76784778923071E-2</v>
      </c>
      <c r="AC13" s="21">
        <v>2.6856527475430901E-2</v>
      </c>
      <c r="AD13" s="21">
        <v>2.8138309694509402E-2</v>
      </c>
      <c r="AE13" s="21"/>
      <c r="AF13" s="21">
        <v>5.5958851539458197E-2</v>
      </c>
      <c r="AG13" s="21">
        <v>3.7836864839644803E-2</v>
      </c>
      <c r="AH13" s="21">
        <v>3.5572999369777397E-2</v>
      </c>
      <c r="AI13" s="21">
        <v>1.73640379233908E-2</v>
      </c>
      <c r="AJ13" s="21">
        <v>1.25890627539314E-2</v>
      </c>
      <c r="AK13" s="21"/>
      <c r="AL13" s="21">
        <v>2.7529905224460301E-2</v>
      </c>
      <c r="AM13" s="21">
        <v>3.17688119083019E-2</v>
      </c>
      <c r="AN13" s="21">
        <v>9.0701956787190105E-2</v>
      </c>
      <c r="AO13" s="21"/>
      <c r="AP13" s="21">
        <v>2.0201913896507901E-2</v>
      </c>
      <c r="AQ13" s="21">
        <v>3.5241677050938197E-2</v>
      </c>
      <c r="AR13" s="21">
        <v>2.9488295247023899E-2</v>
      </c>
      <c r="AS13" s="21">
        <v>0</v>
      </c>
      <c r="AT13" s="21">
        <v>0.10066752230875101</v>
      </c>
      <c r="AU13" s="21"/>
      <c r="AV13" s="21">
        <v>1.51171116811389E-2</v>
      </c>
      <c r="AW13" s="21">
        <v>3.2725099791113398E-2</v>
      </c>
      <c r="AX13" s="21">
        <v>3.5773323875975697E-2</v>
      </c>
      <c r="AY13" s="21">
        <v>2.39590799676055E-2</v>
      </c>
      <c r="AZ13" s="21">
        <v>0.140295041385117</v>
      </c>
    </row>
    <row r="14" spans="2:52" x14ac:dyDescent="0.35">
      <c r="B14" s="34" t="s">
        <v>128</v>
      </c>
      <c r="C14" s="35">
        <v>0.68948548699395296</v>
      </c>
      <c r="D14" s="35">
        <v>0.73011864718033903</v>
      </c>
      <c r="E14" s="35">
        <v>0.65078643428488403</v>
      </c>
      <c r="F14" s="35"/>
      <c r="G14" s="35">
        <v>0.69919167293821405</v>
      </c>
      <c r="H14" s="35">
        <v>0.65243474594143802</v>
      </c>
      <c r="I14" s="35">
        <v>0.70049769896476199</v>
      </c>
      <c r="J14" s="35">
        <v>0.67158047087388895</v>
      </c>
      <c r="K14" s="35">
        <v>0.67121589047497099</v>
      </c>
      <c r="L14" s="35">
        <v>0.73110057094070102</v>
      </c>
      <c r="M14" s="35"/>
      <c r="N14" s="35">
        <v>0.79084999668580702</v>
      </c>
      <c r="O14" s="35">
        <v>0.68954673277898604</v>
      </c>
      <c r="P14" s="35">
        <v>0.65931593401587696</v>
      </c>
      <c r="Q14" s="35">
        <v>0.60583131457235195</v>
      </c>
      <c r="R14" s="35"/>
      <c r="S14" s="35">
        <v>0.74320768834373996</v>
      </c>
      <c r="T14" s="35">
        <v>0.66619438656649699</v>
      </c>
      <c r="U14" s="35">
        <v>0.62932688286331195</v>
      </c>
      <c r="V14" s="35">
        <v>0.68106773848671298</v>
      </c>
      <c r="W14" s="35">
        <v>0.689062447587658</v>
      </c>
      <c r="X14" s="35">
        <v>0.64650498204415796</v>
      </c>
      <c r="Y14" s="35">
        <v>0.66834974282100301</v>
      </c>
      <c r="Z14" s="35">
        <v>0.7460753773023</v>
      </c>
      <c r="AA14" s="35">
        <v>0.72665634452432004</v>
      </c>
      <c r="AB14" s="35">
        <v>0.67946290489460204</v>
      </c>
      <c r="AC14" s="35">
        <v>0.706679377396355</v>
      </c>
      <c r="AD14" s="35">
        <v>0.70134757557441996</v>
      </c>
      <c r="AE14" s="35"/>
      <c r="AF14" s="35">
        <v>0.609820312596836</v>
      </c>
      <c r="AG14" s="35">
        <v>0.64888118699090003</v>
      </c>
      <c r="AH14" s="35">
        <v>0.76094195608223303</v>
      </c>
      <c r="AI14" s="35">
        <v>0.81108723705240404</v>
      </c>
      <c r="AJ14" s="35">
        <v>0.79211818563750003</v>
      </c>
      <c r="AK14" s="35"/>
      <c r="AL14" s="35">
        <v>0.685654997439056</v>
      </c>
      <c r="AM14" s="35">
        <v>0.73208305049773004</v>
      </c>
      <c r="AN14" s="35">
        <v>0.61806137449698995</v>
      </c>
      <c r="AO14" s="35"/>
      <c r="AP14" s="35">
        <v>0.74625799404203697</v>
      </c>
      <c r="AQ14" s="35">
        <v>0.72569618110315903</v>
      </c>
      <c r="AR14" s="35">
        <v>0.73248051028362504</v>
      </c>
      <c r="AS14" s="35">
        <v>0.64394179977648303</v>
      </c>
      <c r="AT14" s="35">
        <v>0.53636546215915004</v>
      </c>
      <c r="AU14" s="35"/>
      <c r="AV14" s="35">
        <v>0.77241281266932005</v>
      </c>
      <c r="AW14" s="35">
        <v>0.740687443135295</v>
      </c>
      <c r="AX14" s="35">
        <v>0.694989849686247</v>
      </c>
      <c r="AY14" s="35">
        <v>0.67952830069688397</v>
      </c>
      <c r="AZ14" s="35">
        <v>0.53388486956208603</v>
      </c>
    </row>
    <row r="15" spans="2:52" x14ac:dyDescent="0.35">
      <c r="B15" s="33"/>
    </row>
    <row r="16" spans="2:52" x14ac:dyDescent="0.35">
      <c r="B16" t="s">
        <v>84</v>
      </c>
    </row>
    <row r="17" spans="2:2" x14ac:dyDescent="0.35">
      <c r="B17" t="s">
        <v>85</v>
      </c>
    </row>
    <row r="19" spans="2:2" x14ac:dyDescent="0.35">
      <c r="B19" s="8" t="str">
        <f>HYPERLINK("#'Contents'!A1", "Return to Contents")</f>
        <v>Return to Contents</v>
      </c>
    </row>
  </sheetData>
  <mergeCells count="9">
    <mergeCell ref="AL5:AN5"/>
    <mergeCell ref="AP5:AT5"/>
    <mergeCell ref="AV5:AZ5"/>
    <mergeCell ref="D2:AT2"/>
    <mergeCell ref="D5:E5"/>
    <mergeCell ref="G5:L5"/>
    <mergeCell ref="N5:Q5"/>
    <mergeCell ref="S5:AD5"/>
    <mergeCell ref="AF5:AJ5"/>
  </mergeCells>
  <pageMargins left="0.7" right="0.7" top="0.75" bottom="0.75" header="0.3" footer="0.3"/>
  <pageSetup paperSize="9"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B2:AZ26"/>
  <sheetViews>
    <sheetView showGridLines="0" topLeftCell="A10" workbookViewId="0">
      <pane xSplit="2" topLeftCell="C1" activePane="topRight" state="frozen"/>
      <selection pane="topRight" activeCell="B26" sqref="B26"/>
    </sheetView>
  </sheetViews>
  <sheetFormatPr defaultColWidth="10.90625" defaultRowHeight="14.5" x14ac:dyDescent="0.35"/>
  <cols>
    <col min="2" max="2" width="25.7265625" customWidth="1"/>
    <col min="3" max="5" width="10.7265625" customWidth="1"/>
    <col min="6" max="6" width="2.1796875" customWidth="1"/>
    <col min="7" max="12" width="10.7265625" customWidth="1"/>
    <col min="13" max="13" width="2.1796875" customWidth="1"/>
    <col min="14" max="17" width="10.7265625" customWidth="1"/>
    <col min="18" max="18" width="2.1796875" customWidth="1"/>
    <col min="19" max="30" width="10.7265625" customWidth="1"/>
    <col min="31" max="31" width="2.1796875" customWidth="1"/>
    <col min="32" max="36" width="10.7265625" customWidth="1"/>
    <col min="37" max="37" width="2.1796875" customWidth="1"/>
    <col min="38" max="40" width="10.7265625" customWidth="1"/>
    <col min="41" max="41" width="2.1796875" customWidth="1"/>
    <col min="42" max="46" width="10.7265625" customWidth="1"/>
    <col min="47" max="47" width="2.1796875" customWidth="1"/>
    <col min="48" max="52" width="10.7265625" customWidth="1"/>
    <col min="53" max="53" width="2.1796875" customWidth="1"/>
  </cols>
  <sheetData>
    <row r="2" spans="2:52" ht="40" customHeight="1" x14ac:dyDescent="0.35">
      <c r="D2" s="31" t="s">
        <v>142</v>
      </c>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row>
    <row r="5" spans="2:52" ht="30" customHeight="1" x14ac:dyDescent="0.35">
      <c r="B5" s="15"/>
      <c r="C5" s="15"/>
      <c r="D5" s="30" t="s">
        <v>58</v>
      </c>
      <c r="E5" s="30"/>
      <c r="F5" s="15"/>
      <c r="G5" s="30" t="s">
        <v>59</v>
      </c>
      <c r="H5" s="30"/>
      <c r="I5" s="30"/>
      <c r="J5" s="30"/>
      <c r="K5" s="30"/>
      <c r="L5" s="30"/>
      <c r="M5" s="15"/>
      <c r="N5" s="30" t="s">
        <v>60</v>
      </c>
      <c r="O5" s="30"/>
      <c r="P5" s="30"/>
      <c r="Q5" s="30"/>
      <c r="R5" s="15"/>
      <c r="S5" s="30" t="s">
        <v>61</v>
      </c>
      <c r="T5" s="30"/>
      <c r="U5" s="30"/>
      <c r="V5" s="30"/>
      <c r="W5" s="30"/>
      <c r="X5" s="30"/>
      <c r="Y5" s="30"/>
      <c r="Z5" s="30"/>
      <c r="AA5" s="30"/>
      <c r="AB5" s="30"/>
      <c r="AC5" s="30"/>
      <c r="AD5" s="30"/>
      <c r="AE5" s="15"/>
      <c r="AF5" s="30" t="s">
        <v>62</v>
      </c>
      <c r="AG5" s="30"/>
      <c r="AH5" s="30"/>
      <c r="AI5" s="30"/>
      <c r="AJ5" s="30"/>
      <c r="AK5" s="15"/>
      <c r="AL5" s="30" t="s">
        <v>63</v>
      </c>
      <c r="AM5" s="30"/>
      <c r="AN5" s="30"/>
      <c r="AO5" s="15"/>
      <c r="AP5" s="30" t="s">
        <v>64</v>
      </c>
      <c r="AQ5" s="30"/>
      <c r="AR5" s="30"/>
      <c r="AS5" s="30"/>
      <c r="AT5" s="30"/>
      <c r="AU5" s="15"/>
      <c r="AV5" s="30" t="s">
        <v>65</v>
      </c>
      <c r="AW5" s="30"/>
      <c r="AX5" s="30"/>
      <c r="AY5" s="30"/>
      <c r="AZ5" s="30"/>
    </row>
    <row r="6" spans="2:52" ht="72.5" x14ac:dyDescent="0.35">
      <c r="B6" t="s">
        <v>15</v>
      </c>
      <c r="C6" s="9" t="s">
        <v>16</v>
      </c>
      <c r="D6" s="12" t="s">
        <v>17</v>
      </c>
      <c r="E6" s="12" t="s">
        <v>18</v>
      </c>
      <c r="G6" s="12" t="s">
        <v>21</v>
      </c>
      <c r="H6" s="12" t="s">
        <v>22</v>
      </c>
      <c r="I6" s="12" t="s">
        <v>23</v>
      </c>
      <c r="J6" s="12" t="s">
        <v>24</v>
      </c>
      <c r="K6" s="12" t="s">
        <v>25</v>
      </c>
      <c r="L6" s="12" t="s">
        <v>26</v>
      </c>
      <c r="N6" s="12" t="s">
        <v>27</v>
      </c>
      <c r="O6" s="12" t="s">
        <v>28</v>
      </c>
      <c r="P6" s="12" t="s">
        <v>29</v>
      </c>
      <c r="Q6" s="12" t="s">
        <v>30</v>
      </c>
      <c r="S6" s="12" t="s">
        <v>31</v>
      </c>
      <c r="T6" s="12" t="s">
        <v>32</v>
      </c>
      <c r="U6" s="12" t="s">
        <v>33</v>
      </c>
      <c r="V6" s="12" t="s">
        <v>34</v>
      </c>
      <c r="W6" s="12" t="s">
        <v>35</v>
      </c>
      <c r="X6" s="12" t="s">
        <v>36</v>
      </c>
      <c r="Y6" s="12" t="s">
        <v>37</v>
      </c>
      <c r="Z6" s="12" t="s">
        <v>38</v>
      </c>
      <c r="AA6" s="12" t="s">
        <v>39</v>
      </c>
      <c r="AB6" s="12" t="s">
        <v>40</v>
      </c>
      <c r="AC6" s="12" t="s">
        <v>41</v>
      </c>
      <c r="AD6" s="12" t="s">
        <v>42</v>
      </c>
      <c r="AF6" s="12" t="s">
        <v>43</v>
      </c>
      <c r="AG6" s="12" t="s">
        <v>44</v>
      </c>
      <c r="AH6" s="12" t="s">
        <v>45</v>
      </c>
      <c r="AI6" s="12" t="s">
        <v>46</v>
      </c>
      <c r="AJ6" s="12" t="s">
        <v>47</v>
      </c>
      <c r="AL6" s="12" t="s">
        <v>48</v>
      </c>
      <c r="AM6" s="12" t="s">
        <v>49</v>
      </c>
      <c r="AN6" s="12" t="s">
        <v>50</v>
      </c>
      <c r="AP6" s="12" t="s">
        <v>51</v>
      </c>
      <c r="AQ6" s="12" t="s">
        <v>52</v>
      </c>
      <c r="AR6" s="12" t="s">
        <v>53</v>
      </c>
      <c r="AS6" s="12" t="s">
        <v>54</v>
      </c>
      <c r="AT6" s="12" t="s">
        <v>50</v>
      </c>
      <c r="AV6" s="12" t="s">
        <v>51</v>
      </c>
      <c r="AW6" s="12" t="s">
        <v>52</v>
      </c>
      <c r="AX6" s="12" t="s">
        <v>55</v>
      </c>
      <c r="AY6" s="12" t="s">
        <v>56</v>
      </c>
      <c r="AZ6" s="12" t="s">
        <v>57</v>
      </c>
    </row>
    <row r="7" spans="2:52" ht="30" customHeight="1" x14ac:dyDescent="0.35">
      <c r="B7" s="10" t="s">
        <v>19</v>
      </c>
      <c r="C7" s="10">
        <v>2861</v>
      </c>
      <c r="D7" s="10">
        <v>1515</v>
      </c>
      <c r="E7" s="10">
        <v>1343</v>
      </c>
      <c r="F7" s="10"/>
      <c r="G7" s="10">
        <v>366</v>
      </c>
      <c r="H7" s="10">
        <v>475</v>
      </c>
      <c r="I7" s="10">
        <v>516</v>
      </c>
      <c r="J7" s="10">
        <v>457</v>
      </c>
      <c r="K7" s="10">
        <v>406</v>
      </c>
      <c r="L7" s="10">
        <v>641</v>
      </c>
      <c r="M7" s="10"/>
      <c r="N7" s="10">
        <v>945</v>
      </c>
      <c r="O7" s="10">
        <v>817</v>
      </c>
      <c r="P7" s="10">
        <v>512</v>
      </c>
      <c r="Q7" s="10">
        <v>580</v>
      </c>
      <c r="R7" s="10"/>
      <c r="S7" s="10">
        <v>407</v>
      </c>
      <c r="T7" s="10">
        <v>384</v>
      </c>
      <c r="U7" s="10">
        <v>227</v>
      </c>
      <c r="V7" s="10">
        <v>258</v>
      </c>
      <c r="W7" s="10">
        <v>204</v>
      </c>
      <c r="X7" s="10">
        <v>246</v>
      </c>
      <c r="Y7" s="10">
        <v>242</v>
      </c>
      <c r="Z7" s="10">
        <v>131</v>
      </c>
      <c r="AA7" s="10">
        <v>336</v>
      </c>
      <c r="AB7" s="10">
        <v>211</v>
      </c>
      <c r="AC7" s="10">
        <v>138</v>
      </c>
      <c r="AD7" s="10">
        <v>77</v>
      </c>
      <c r="AE7" s="10"/>
      <c r="AF7" s="10">
        <v>682</v>
      </c>
      <c r="AG7" s="10">
        <v>588</v>
      </c>
      <c r="AH7" s="10">
        <v>836</v>
      </c>
      <c r="AI7" s="10">
        <v>358</v>
      </c>
      <c r="AJ7" s="10">
        <v>55</v>
      </c>
      <c r="AK7" s="10"/>
      <c r="AL7" s="10">
        <v>944</v>
      </c>
      <c r="AM7" s="10">
        <v>1280</v>
      </c>
      <c r="AN7" s="10">
        <v>381</v>
      </c>
      <c r="AO7" s="10"/>
      <c r="AP7" s="10">
        <v>1027</v>
      </c>
      <c r="AQ7" s="10">
        <v>876</v>
      </c>
      <c r="AR7" s="10">
        <v>210</v>
      </c>
      <c r="AS7" s="10">
        <v>35</v>
      </c>
      <c r="AT7" s="10">
        <v>308</v>
      </c>
      <c r="AU7" s="10"/>
      <c r="AV7" s="10">
        <v>635</v>
      </c>
      <c r="AW7" s="10">
        <v>1171</v>
      </c>
      <c r="AX7" s="10">
        <v>223</v>
      </c>
      <c r="AY7" s="10">
        <v>278</v>
      </c>
      <c r="AZ7" s="10">
        <v>210</v>
      </c>
    </row>
    <row r="8" spans="2:52" ht="30" customHeight="1" x14ac:dyDescent="0.35">
      <c r="B8" s="11" t="s">
        <v>20</v>
      </c>
      <c r="C8" s="11">
        <v>2844</v>
      </c>
      <c r="D8" s="11">
        <v>1484</v>
      </c>
      <c r="E8" s="11">
        <v>1357</v>
      </c>
      <c r="F8" s="11"/>
      <c r="G8" s="11">
        <v>400</v>
      </c>
      <c r="H8" s="11">
        <v>478</v>
      </c>
      <c r="I8" s="11">
        <v>496</v>
      </c>
      <c r="J8" s="11">
        <v>451</v>
      </c>
      <c r="K8" s="11">
        <v>396</v>
      </c>
      <c r="L8" s="11">
        <v>622</v>
      </c>
      <c r="M8" s="11"/>
      <c r="N8" s="11">
        <v>850</v>
      </c>
      <c r="O8" s="11">
        <v>750</v>
      </c>
      <c r="P8" s="11">
        <v>608</v>
      </c>
      <c r="Q8" s="11">
        <v>628</v>
      </c>
      <c r="R8" s="11"/>
      <c r="S8" s="11">
        <v>416</v>
      </c>
      <c r="T8" s="11">
        <v>353</v>
      </c>
      <c r="U8" s="11">
        <v>217</v>
      </c>
      <c r="V8" s="11">
        <v>252</v>
      </c>
      <c r="W8" s="11">
        <v>192</v>
      </c>
      <c r="X8" s="11">
        <v>252</v>
      </c>
      <c r="Y8" s="11">
        <v>226</v>
      </c>
      <c r="Z8" s="11">
        <v>117</v>
      </c>
      <c r="AA8" s="11">
        <v>322</v>
      </c>
      <c r="AB8" s="11">
        <v>271</v>
      </c>
      <c r="AC8" s="11">
        <v>144</v>
      </c>
      <c r="AD8" s="11">
        <v>82</v>
      </c>
      <c r="AE8" s="11"/>
      <c r="AF8" s="11">
        <v>698</v>
      </c>
      <c r="AG8" s="11">
        <v>607</v>
      </c>
      <c r="AH8" s="11">
        <v>818</v>
      </c>
      <c r="AI8" s="11">
        <v>333</v>
      </c>
      <c r="AJ8" s="11">
        <v>46</v>
      </c>
      <c r="AK8" s="11"/>
      <c r="AL8" s="11">
        <v>928</v>
      </c>
      <c r="AM8" s="11">
        <v>1260</v>
      </c>
      <c r="AN8" s="11">
        <v>388</v>
      </c>
      <c r="AO8" s="11"/>
      <c r="AP8" s="11">
        <v>988</v>
      </c>
      <c r="AQ8" s="11">
        <v>866</v>
      </c>
      <c r="AR8" s="11">
        <v>201</v>
      </c>
      <c r="AS8" s="11">
        <v>35</v>
      </c>
      <c r="AT8" s="11">
        <v>319</v>
      </c>
      <c r="AU8" s="11"/>
      <c r="AV8" s="11">
        <v>611</v>
      </c>
      <c r="AW8" s="11">
        <v>1175</v>
      </c>
      <c r="AX8" s="11">
        <v>216</v>
      </c>
      <c r="AY8" s="11">
        <v>272</v>
      </c>
      <c r="AZ8" s="11">
        <v>208</v>
      </c>
    </row>
    <row r="9" spans="2:52" ht="43.5" x14ac:dyDescent="0.35">
      <c r="B9" s="18" t="s">
        <v>130</v>
      </c>
      <c r="C9" s="17">
        <v>0.54057110839351497</v>
      </c>
      <c r="D9" s="17">
        <v>0.52420889124111203</v>
      </c>
      <c r="E9" s="17">
        <v>0.55911621600906303</v>
      </c>
      <c r="F9" s="17"/>
      <c r="G9" s="17">
        <v>0.44385258622986001</v>
      </c>
      <c r="H9" s="17">
        <v>0.43015683990390502</v>
      </c>
      <c r="I9" s="17">
        <v>0.49650313421539699</v>
      </c>
      <c r="J9" s="17">
        <v>0.53531861244050905</v>
      </c>
      <c r="K9" s="17">
        <v>0.612067983589477</v>
      </c>
      <c r="L9" s="17">
        <v>0.68104632020163702</v>
      </c>
      <c r="M9" s="17"/>
      <c r="N9" s="17">
        <v>0.56550988632246402</v>
      </c>
      <c r="O9" s="17">
        <v>0.55356467502312401</v>
      </c>
      <c r="P9" s="17">
        <v>0.49851823550472102</v>
      </c>
      <c r="Q9" s="17">
        <v>0.53172204597505601</v>
      </c>
      <c r="R9" s="17"/>
      <c r="S9" s="17">
        <v>0.459449772995418</v>
      </c>
      <c r="T9" s="17">
        <v>0.580413011172911</v>
      </c>
      <c r="U9" s="17">
        <v>0.60088877308896704</v>
      </c>
      <c r="V9" s="17">
        <v>0.50455943281365301</v>
      </c>
      <c r="W9" s="17">
        <v>0.538332791776306</v>
      </c>
      <c r="X9" s="17">
        <v>0.51003260358661395</v>
      </c>
      <c r="Y9" s="17">
        <v>0.58842717538688005</v>
      </c>
      <c r="Z9" s="17">
        <v>0.57591425631070203</v>
      </c>
      <c r="AA9" s="17">
        <v>0.52689324473388699</v>
      </c>
      <c r="AB9" s="17">
        <v>0.57731899932515696</v>
      </c>
      <c r="AC9" s="17">
        <v>0.525377036921991</v>
      </c>
      <c r="AD9" s="17">
        <v>0.60728489987739398</v>
      </c>
      <c r="AE9" s="17"/>
      <c r="AF9" s="17">
        <v>0.53181342111468899</v>
      </c>
      <c r="AG9" s="17">
        <v>0.55241102845717505</v>
      </c>
      <c r="AH9" s="17">
        <v>0.52113735862456101</v>
      </c>
      <c r="AI9" s="17">
        <v>0.53241579609487799</v>
      </c>
      <c r="AJ9" s="17">
        <v>0.47130976236748701</v>
      </c>
      <c r="AK9" s="17"/>
      <c r="AL9" s="17">
        <v>0.56208152431200398</v>
      </c>
      <c r="AM9" s="17">
        <v>0.53077980548135695</v>
      </c>
      <c r="AN9" s="17">
        <v>0.54390217988994805</v>
      </c>
      <c r="AO9" s="17"/>
      <c r="AP9" s="17">
        <v>0.57084002588587501</v>
      </c>
      <c r="AQ9" s="17">
        <v>0.48421437738161299</v>
      </c>
      <c r="AR9" s="17">
        <v>0.52342962885904898</v>
      </c>
      <c r="AS9" s="17">
        <v>0.50576550775533802</v>
      </c>
      <c r="AT9" s="17">
        <v>0.58861757942044601</v>
      </c>
      <c r="AU9" s="17"/>
      <c r="AV9" s="17">
        <v>0.56475299147980795</v>
      </c>
      <c r="AW9" s="17">
        <v>0.49452821024789201</v>
      </c>
      <c r="AX9" s="17">
        <v>0.52703970269356903</v>
      </c>
      <c r="AY9" s="17">
        <v>0.56404334974764003</v>
      </c>
      <c r="AZ9" s="17">
        <v>0.66592061803606395</v>
      </c>
    </row>
    <row r="10" spans="2:52" ht="29" x14ac:dyDescent="0.35">
      <c r="B10" s="18" t="s">
        <v>131</v>
      </c>
      <c r="C10" s="17">
        <v>0.435128423695885</v>
      </c>
      <c r="D10" s="17">
        <v>0.46695140373509603</v>
      </c>
      <c r="E10" s="17">
        <v>0.40070781108883302</v>
      </c>
      <c r="F10" s="17"/>
      <c r="G10" s="17">
        <v>0.37497997871142102</v>
      </c>
      <c r="H10" s="17">
        <v>0.44032625617426102</v>
      </c>
      <c r="I10" s="17">
        <v>0.43792426691223901</v>
      </c>
      <c r="J10" s="17">
        <v>0.44488664717038201</v>
      </c>
      <c r="K10" s="17">
        <v>0.42985204668913801</v>
      </c>
      <c r="L10" s="17">
        <v>0.46387376070493103</v>
      </c>
      <c r="M10" s="17"/>
      <c r="N10" s="17">
        <v>0.46041032998972897</v>
      </c>
      <c r="O10" s="17">
        <v>0.43064746755975097</v>
      </c>
      <c r="P10" s="17">
        <v>0.42073871473038099</v>
      </c>
      <c r="Q10" s="17">
        <v>0.421825454056517</v>
      </c>
      <c r="R10" s="17"/>
      <c r="S10" s="17">
        <v>0.43543377444777998</v>
      </c>
      <c r="T10" s="17">
        <v>0.43374351329011401</v>
      </c>
      <c r="U10" s="17">
        <v>0.42155261603121602</v>
      </c>
      <c r="V10" s="17">
        <v>0.48413772881873401</v>
      </c>
      <c r="W10" s="17">
        <v>0.40469591736785299</v>
      </c>
      <c r="X10" s="17">
        <v>0.41187190860314998</v>
      </c>
      <c r="Y10" s="17">
        <v>0.42566704410779799</v>
      </c>
      <c r="Z10" s="17">
        <v>0.45232645694952001</v>
      </c>
      <c r="AA10" s="17">
        <v>0.36305025790713003</v>
      </c>
      <c r="AB10" s="17">
        <v>0.458423511472904</v>
      </c>
      <c r="AC10" s="17">
        <v>0.51421553775648499</v>
      </c>
      <c r="AD10" s="17">
        <v>0.536400603967219</v>
      </c>
      <c r="AE10" s="17"/>
      <c r="AF10" s="17">
        <v>0.42208564305365798</v>
      </c>
      <c r="AG10" s="17">
        <v>0.41981881901412099</v>
      </c>
      <c r="AH10" s="17">
        <v>0.41901942232178202</v>
      </c>
      <c r="AI10" s="17">
        <v>0.47848020049100398</v>
      </c>
      <c r="AJ10" s="17">
        <v>0.52584672540618405</v>
      </c>
      <c r="AK10" s="17"/>
      <c r="AL10" s="17">
        <v>0.44577515653039002</v>
      </c>
      <c r="AM10" s="17">
        <v>0.43658125094059702</v>
      </c>
      <c r="AN10" s="17">
        <v>0.39505652668034702</v>
      </c>
      <c r="AO10" s="17"/>
      <c r="AP10" s="17">
        <v>0.46836476311884301</v>
      </c>
      <c r="AQ10" s="17">
        <v>0.41382994330325301</v>
      </c>
      <c r="AR10" s="17">
        <v>0.47392605868302201</v>
      </c>
      <c r="AS10" s="17">
        <v>0.36700822553024798</v>
      </c>
      <c r="AT10" s="17">
        <v>0.43136498653647998</v>
      </c>
      <c r="AU10" s="17"/>
      <c r="AV10" s="17">
        <v>0.47983348617167298</v>
      </c>
      <c r="AW10" s="17">
        <v>0.43120269070032102</v>
      </c>
      <c r="AX10" s="17">
        <v>0.47861338599932701</v>
      </c>
      <c r="AY10" s="17">
        <v>0.39283449092075201</v>
      </c>
      <c r="AZ10" s="17">
        <v>0.365538837027229</v>
      </c>
    </row>
    <row r="11" spans="2:52" ht="29" x14ac:dyDescent="0.35">
      <c r="B11" s="18" t="s">
        <v>132</v>
      </c>
      <c r="C11" s="17">
        <v>0.37375437803186501</v>
      </c>
      <c r="D11" s="17">
        <v>0.39450273321590101</v>
      </c>
      <c r="E11" s="17">
        <v>0.350605342600039</v>
      </c>
      <c r="F11" s="17"/>
      <c r="G11" s="17">
        <v>0.33420106177232001</v>
      </c>
      <c r="H11" s="17">
        <v>0.38909443249646503</v>
      </c>
      <c r="I11" s="17">
        <v>0.36580540435214798</v>
      </c>
      <c r="J11" s="17">
        <v>0.320309064493841</v>
      </c>
      <c r="K11" s="17">
        <v>0.39149687008310502</v>
      </c>
      <c r="L11" s="17">
        <v>0.42118755567729099</v>
      </c>
      <c r="M11" s="17"/>
      <c r="N11" s="17">
        <v>0.427316540865118</v>
      </c>
      <c r="O11" s="17">
        <v>0.36416342709767002</v>
      </c>
      <c r="P11" s="17">
        <v>0.35847901012323002</v>
      </c>
      <c r="Q11" s="17">
        <v>0.33008043433693302</v>
      </c>
      <c r="R11" s="17"/>
      <c r="S11" s="17">
        <v>0.400170989703513</v>
      </c>
      <c r="T11" s="17">
        <v>0.39400619453936597</v>
      </c>
      <c r="U11" s="17">
        <v>0.37065440559464902</v>
      </c>
      <c r="V11" s="17">
        <v>0.36362103568659798</v>
      </c>
      <c r="W11" s="17">
        <v>0.36702855031530501</v>
      </c>
      <c r="X11" s="17">
        <v>0.34494838316235399</v>
      </c>
      <c r="Y11" s="17">
        <v>0.350021022966294</v>
      </c>
      <c r="Z11" s="17">
        <v>0.30978638283976501</v>
      </c>
      <c r="AA11" s="17">
        <v>0.30809375075155099</v>
      </c>
      <c r="AB11" s="17">
        <v>0.429004412199813</v>
      </c>
      <c r="AC11" s="17">
        <v>0.39270229388761702</v>
      </c>
      <c r="AD11" s="17">
        <v>0.49390129127045901</v>
      </c>
      <c r="AE11" s="17"/>
      <c r="AF11" s="17">
        <v>0.33314928058788801</v>
      </c>
      <c r="AG11" s="17">
        <v>0.31353588661051002</v>
      </c>
      <c r="AH11" s="17">
        <v>0.411344267192988</v>
      </c>
      <c r="AI11" s="17">
        <v>0.43994804107258401</v>
      </c>
      <c r="AJ11" s="17">
        <v>0.58400841690363203</v>
      </c>
      <c r="AK11" s="17"/>
      <c r="AL11" s="17">
        <v>0.34277094728920199</v>
      </c>
      <c r="AM11" s="17">
        <v>0.40037139126216598</v>
      </c>
      <c r="AN11" s="17">
        <v>0.37180334438033302</v>
      </c>
      <c r="AO11" s="17"/>
      <c r="AP11" s="17">
        <v>0.38786121828387998</v>
      </c>
      <c r="AQ11" s="17">
        <v>0.363187643136059</v>
      </c>
      <c r="AR11" s="17">
        <v>0.446173685493296</v>
      </c>
      <c r="AS11" s="17">
        <v>0.189333782327507</v>
      </c>
      <c r="AT11" s="17">
        <v>0.355754682696862</v>
      </c>
      <c r="AU11" s="17"/>
      <c r="AV11" s="17">
        <v>0.43050085631056101</v>
      </c>
      <c r="AW11" s="17">
        <v>0.37034224690063999</v>
      </c>
      <c r="AX11" s="17">
        <v>0.44730423351670801</v>
      </c>
      <c r="AY11" s="17">
        <v>0.29628347693357399</v>
      </c>
      <c r="AZ11" s="17">
        <v>0.30959133229534702</v>
      </c>
    </row>
    <row r="12" spans="2:52" ht="29" x14ac:dyDescent="0.35">
      <c r="B12" s="18" t="s">
        <v>133</v>
      </c>
      <c r="C12" s="17">
        <v>0.36379766131914099</v>
      </c>
      <c r="D12" s="17">
        <v>0.39567817984613102</v>
      </c>
      <c r="E12" s="17">
        <v>0.32803746485126101</v>
      </c>
      <c r="F12" s="17"/>
      <c r="G12" s="17">
        <v>0.32892064743830202</v>
      </c>
      <c r="H12" s="17">
        <v>0.33889277030647802</v>
      </c>
      <c r="I12" s="17">
        <v>0.32553465512728202</v>
      </c>
      <c r="J12" s="17">
        <v>0.34734950485270899</v>
      </c>
      <c r="K12" s="17">
        <v>0.38348955322049399</v>
      </c>
      <c r="L12" s="17">
        <v>0.43523876025043301</v>
      </c>
      <c r="M12" s="17"/>
      <c r="N12" s="17">
        <v>0.38515093622583002</v>
      </c>
      <c r="O12" s="17">
        <v>0.36708384672333599</v>
      </c>
      <c r="P12" s="17">
        <v>0.34974795924337299</v>
      </c>
      <c r="Q12" s="17">
        <v>0.34073307239462802</v>
      </c>
      <c r="R12" s="17"/>
      <c r="S12" s="17">
        <v>0.35574373049811597</v>
      </c>
      <c r="T12" s="17">
        <v>0.35331018565431599</v>
      </c>
      <c r="U12" s="17">
        <v>0.33471391987125398</v>
      </c>
      <c r="V12" s="17">
        <v>0.39630141058458201</v>
      </c>
      <c r="W12" s="17">
        <v>0.35583327321159502</v>
      </c>
      <c r="X12" s="17">
        <v>0.351731589133916</v>
      </c>
      <c r="Y12" s="17">
        <v>0.36357331078779298</v>
      </c>
      <c r="Z12" s="17">
        <v>0.39656453009425502</v>
      </c>
      <c r="AA12" s="17">
        <v>0.325459041827175</v>
      </c>
      <c r="AB12" s="17">
        <v>0.38857933982605802</v>
      </c>
      <c r="AC12" s="17">
        <v>0.34718014008318798</v>
      </c>
      <c r="AD12" s="17">
        <v>0.53403938656669803</v>
      </c>
      <c r="AE12" s="17"/>
      <c r="AF12" s="17">
        <v>0.35405589080786198</v>
      </c>
      <c r="AG12" s="17">
        <v>0.36109794344662199</v>
      </c>
      <c r="AH12" s="17">
        <v>0.35591193347391697</v>
      </c>
      <c r="AI12" s="17">
        <v>0.39201461311886798</v>
      </c>
      <c r="AJ12" s="17">
        <v>0.47751055097485701</v>
      </c>
      <c r="AK12" s="17"/>
      <c r="AL12" s="17">
        <v>0.345805255726434</v>
      </c>
      <c r="AM12" s="17">
        <v>0.38458552926852602</v>
      </c>
      <c r="AN12" s="17">
        <v>0.36616575944777302</v>
      </c>
      <c r="AO12" s="17"/>
      <c r="AP12" s="17">
        <v>0.36792588079618499</v>
      </c>
      <c r="AQ12" s="17">
        <v>0.35852535370608102</v>
      </c>
      <c r="AR12" s="17">
        <v>0.39373289418231899</v>
      </c>
      <c r="AS12" s="17">
        <v>0.30976477601872499</v>
      </c>
      <c r="AT12" s="17">
        <v>0.32782585085750499</v>
      </c>
      <c r="AU12" s="17"/>
      <c r="AV12" s="17">
        <v>0.35488673935304599</v>
      </c>
      <c r="AW12" s="17">
        <v>0.36374961698707298</v>
      </c>
      <c r="AX12" s="17">
        <v>0.40445516969867101</v>
      </c>
      <c r="AY12" s="17">
        <v>0.34187196588348101</v>
      </c>
      <c r="AZ12" s="17">
        <v>0.349308807292046</v>
      </c>
    </row>
    <row r="13" spans="2:52" ht="43.5" x14ac:dyDescent="0.35">
      <c r="B13" s="18" t="s">
        <v>134</v>
      </c>
      <c r="C13" s="17">
        <v>0.350718954960833</v>
      </c>
      <c r="D13" s="17">
        <v>0.38466791697073199</v>
      </c>
      <c r="E13" s="17">
        <v>0.31264872360505402</v>
      </c>
      <c r="F13" s="17"/>
      <c r="G13" s="17">
        <v>0.31973177074076198</v>
      </c>
      <c r="H13" s="17">
        <v>0.33442134328679002</v>
      </c>
      <c r="I13" s="17">
        <v>0.32186018486564399</v>
      </c>
      <c r="J13" s="17">
        <v>0.32492437282342501</v>
      </c>
      <c r="K13" s="17">
        <v>0.36294133541893098</v>
      </c>
      <c r="L13" s="17">
        <v>0.41708503519288298</v>
      </c>
      <c r="M13" s="17"/>
      <c r="N13" s="17">
        <v>0.39059616735562902</v>
      </c>
      <c r="O13" s="17">
        <v>0.34188130936252098</v>
      </c>
      <c r="P13" s="17">
        <v>0.31565642026442498</v>
      </c>
      <c r="Q13" s="17">
        <v>0.341968198460539</v>
      </c>
      <c r="R13" s="17"/>
      <c r="S13" s="17">
        <v>0.34427776039598901</v>
      </c>
      <c r="T13" s="17">
        <v>0.36484248528685798</v>
      </c>
      <c r="U13" s="17">
        <v>0.36009385970740398</v>
      </c>
      <c r="V13" s="17">
        <v>0.33812634400238401</v>
      </c>
      <c r="W13" s="17">
        <v>0.359000313073776</v>
      </c>
      <c r="X13" s="17">
        <v>0.36096912253823898</v>
      </c>
      <c r="Y13" s="17">
        <v>0.35288563452641403</v>
      </c>
      <c r="Z13" s="17">
        <v>0.31531520323144702</v>
      </c>
      <c r="AA13" s="17">
        <v>0.34284671915713799</v>
      </c>
      <c r="AB13" s="17">
        <v>0.36286533717022501</v>
      </c>
      <c r="AC13" s="17">
        <v>0.306993907471172</v>
      </c>
      <c r="AD13" s="17">
        <v>0.39700346747543702</v>
      </c>
      <c r="AE13" s="17"/>
      <c r="AF13" s="17">
        <v>0.34242858601352599</v>
      </c>
      <c r="AG13" s="17">
        <v>0.33412897401675001</v>
      </c>
      <c r="AH13" s="17">
        <v>0.35079629772529602</v>
      </c>
      <c r="AI13" s="17">
        <v>0.36959007773980002</v>
      </c>
      <c r="AJ13" s="17">
        <v>0.364494403164418</v>
      </c>
      <c r="AK13" s="17"/>
      <c r="AL13" s="17">
        <v>0.350569387108496</v>
      </c>
      <c r="AM13" s="17">
        <v>0.35302517510678899</v>
      </c>
      <c r="AN13" s="17">
        <v>0.331980212881895</v>
      </c>
      <c r="AO13" s="17"/>
      <c r="AP13" s="17">
        <v>0.37906752508932001</v>
      </c>
      <c r="AQ13" s="17">
        <v>0.32711633130714501</v>
      </c>
      <c r="AR13" s="17">
        <v>0.36114064886805203</v>
      </c>
      <c r="AS13" s="17">
        <v>0.19182616954777201</v>
      </c>
      <c r="AT13" s="17">
        <v>0.33260311646520302</v>
      </c>
      <c r="AU13" s="17"/>
      <c r="AV13" s="17">
        <v>0.39149140050810899</v>
      </c>
      <c r="AW13" s="17">
        <v>0.345451124998784</v>
      </c>
      <c r="AX13" s="17">
        <v>0.37640995143810102</v>
      </c>
      <c r="AY13" s="17">
        <v>0.30391892616806498</v>
      </c>
      <c r="AZ13" s="17">
        <v>0.31243446619787602</v>
      </c>
    </row>
    <row r="14" spans="2:52" ht="43.5" x14ac:dyDescent="0.35">
      <c r="B14" s="18" t="s">
        <v>135</v>
      </c>
      <c r="C14" s="17">
        <v>0.339439111771001</v>
      </c>
      <c r="D14" s="17">
        <v>0.33879265627593602</v>
      </c>
      <c r="E14" s="17">
        <v>0.339885430301611</v>
      </c>
      <c r="F14" s="17"/>
      <c r="G14" s="17">
        <v>0.37144797463010698</v>
      </c>
      <c r="H14" s="17">
        <v>0.29309543459049198</v>
      </c>
      <c r="I14" s="17">
        <v>0.34038725515469098</v>
      </c>
      <c r="J14" s="17">
        <v>0.31943427801616597</v>
      </c>
      <c r="K14" s="17">
        <v>0.32933146937952201</v>
      </c>
      <c r="L14" s="17">
        <v>0.374673281935821</v>
      </c>
      <c r="M14" s="17"/>
      <c r="N14" s="17">
        <v>0.338989169989311</v>
      </c>
      <c r="O14" s="17">
        <v>0.35198568102823902</v>
      </c>
      <c r="P14" s="17">
        <v>0.32711014674130001</v>
      </c>
      <c r="Q14" s="17">
        <v>0.33753304202851098</v>
      </c>
      <c r="R14" s="17"/>
      <c r="S14" s="17">
        <v>0.329897477644572</v>
      </c>
      <c r="T14" s="17">
        <v>0.329987066885085</v>
      </c>
      <c r="U14" s="17">
        <v>0.34251689846627598</v>
      </c>
      <c r="V14" s="17">
        <v>0.33417374586201398</v>
      </c>
      <c r="W14" s="17">
        <v>0.29831378478825699</v>
      </c>
      <c r="X14" s="17">
        <v>0.37088115627551199</v>
      </c>
      <c r="Y14" s="17">
        <v>0.38589715742585401</v>
      </c>
      <c r="Z14" s="17">
        <v>0.383039336271636</v>
      </c>
      <c r="AA14" s="17">
        <v>0.29832172900480303</v>
      </c>
      <c r="AB14" s="17">
        <v>0.36452084724318101</v>
      </c>
      <c r="AC14" s="17">
        <v>0.31706176017420801</v>
      </c>
      <c r="AD14" s="17">
        <v>0.363961820764514</v>
      </c>
      <c r="AE14" s="17"/>
      <c r="AF14" s="17">
        <v>0.34983447307836402</v>
      </c>
      <c r="AG14" s="17">
        <v>0.35222950363427002</v>
      </c>
      <c r="AH14" s="17">
        <v>0.326851851878871</v>
      </c>
      <c r="AI14" s="17">
        <v>0.31189829821542098</v>
      </c>
      <c r="AJ14" s="17">
        <v>0.30914180845225597</v>
      </c>
      <c r="AK14" s="17"/>
      <c r="AL14" s="17">
        <v>0.339071697328786</v>
      </c>
      <c r="AM14" s="17">
        <v>0.31875886798855801</v>
      </c>
      <c r="AN14" s="17">
        <v>0.36467331480543802</v>
      </c>
      <c r="AO14" s="17"/>
      <c r="AP14" s="17">
        <v>0.34273934804261702</v>
      </c>
      <c r="AQ14" s="17">
        <v>0.30576605774543603</v>
      </c>
      <c r="AR14" s="17">
        <v>0.30565484631207201</v>
      </c>
      <c r="AS14" s="17">
        <v>0.29072054418418197</v>
      </c>
      <c r="AT14" s="17">
        <v>0.40763813131795301</v>
      </c>
      <c r="AU14" s="17"/>
      <c r="AV14" s="17">
        <v>0.344086942100846</v>
      </c>
      <c r="AW14" s="17">
        <v>0.32938140941715499</v>
      </c>
      <c r="AX14" s="17">
        <v>0.28648605855932202</v>
      </c>
      <c r="AY14" s="17">
        <v>0.36359530286279301</v>
      </c>
      <c r="AZ14" s="17">
        <v>0.37706456972277302</v>
      </c>
    </row>
    <row r="15" spans="2:52" ht="29" x14ac:dyDescent="0.35">
      <c r="B15" s="18" t="s">
        <v>136</v>
      </c>
      <c r="C15" s="17">
        <v>0.31451136090957299</v>
      </c>
      <c r="D15" s="17">
        <v>0.320500540450184</v>
      </c>
      <c r="E15" s="17">
        <v>0.308736229835327</v>
      </c>
      <c r="F15" s="17"/>
      <c r="G15" s="17">
        <v>0.35193883900305301</v>
      </c>
      <c r="H15" s="17">
        <v>0.27859119821803202</v>
      </c>
      <c r="I15" s="17">
        <v>0.31212500108583002</v>
      </c>
      <c r="J15" s="17">
        <v>0.29995949405976502</v>
      </c>
      <c r="K15" s="17">
        <v>0.30677082668862599</v>
      </c>
      <c r="L15" s="17">
        <v>0.33544010812895902</v>
      </c>
      <c r="M15" s="17"/>
      <c r="N15" s="17">
        <v>0.30119166184589102</v>
      </c>
      <c r="O15" s="17">
        <v>0.32707177321033998</v>
      </c>
      <c r="P15" s="17">
        <v>0.335958400428155</v>
      </c>
      <c r="Q15" s="17">
        <v>0.297119758541525</v>
      </c>
      <c r="R15" s="17"/>
      <c r="S15" s="17">
        <v>0.322997590471856</v>
      </c>
      <c r="T15" s="17">
        <v>0.32980375885056701</v>
      </c>
      <c r="U15" s="17">
        <v>0.338480847982573</v>
      </c>
      <c r="V15" s="17">
        <v>0.30963381725448502</v>
      </c>
      <c r="W15" s="17">
        <v>0.30542286633910798</v>
      </c>
      <c r="X15" s="17">
        <v>0.284927708932602</v>
      </c>
      <c r="Y15" s="17">
        <v>0.33826382362163898</v>
      </c>
      <c r="Z15" s="17">
        <v>0.24982146627483101</v>
      </c>
      <c r="AA15" s="17">
        <v>0.317762152215676</v>
      </c>
      <c r="AB15" s="17">
        <v>0.32076528359648798</v>
      </c>
      <c r="AC15" s="17">
        <v>0.301510570646916</v>
      </c>
      <c r="AD15" s="17">
        <v>0.28517744210321</v>
      </c>
      <c r="AE15" s="17"/>
      <c r="AF15" s="17">
        <v>0.31625409471258797</v>
      </c>
      <c r="AG15" s="17">
        <v>0.32715086522387599</v>
      </c>
      <c r="AH15" s="17">
        <v>0.302457090776238</v>
      </c>
      <c r="AI15" s="17">
        <v>0.28941731746773702</v>
      </c>
      <c r="AJ15" s="17">
        <v>0.26593004706149598</v>
      </c>
      <c r="AK15" s="17"/>
      <c r="AL15" s="17">
        <v>0.30243252599826498</v>
      </c>
      <c r="AM15" s="17">
        <v>0.31525880389243</v>
      </c>
      <c r="AN15" s="17">
        <v>0.28606596954536101</v>
      </c>
      <c r="AO15" s="17"/>
      <c r="AP15" s="17">
        <v>0.32167603240475101</v>
      </c>
      <c r="AQ15" s="17">
        <v>0.29724661568370397</v>
      </c>
      <c r="AR15" s="17">
        <v>0.27953257336663601</v>
      </c>
      <c r="AS15" s="17">
        <v>0.16622586422783101</v>
      </c>
      <c r="AT15" s="17">
        <v>0.30841373211676698</v>
      </c>
      <c r="AU15" s="17"/>
      <c r="AV15" s="17">
        <v>0.30772492520123101</v>
      </c>
      <c r="AW15" s="17">
        <v>0.30962229365631799</v>
      </c>
      <c r="AX15" s="17">
        <v>0.26705176541632902</v>
      </c>
      <c r="AY15" s="17">
        <v>0.37884866178271998</v>
      </c>
      <c r="AZ15" s="17">
        <v>0.24734314158960599</v>
      </c>
    </row>
    <row r="16" spans="2:52" ht="29" x14ac:dyDescent="0.35">
      <c r="B16" s="18" t="s">
        <v>137</v>
      </c>
      <c r="C16" s="17">
        <v>0.30214578809903198</v>
      </c>
      <c r="D16" s="17">
        <v>0.30044374861206702</v>
      </c>
      <c r="E16" s="17">
        <v>0.30475507458030998</v>
      </c>
      <c r="F16" s="17"/>
      <c r="G16" s="17">
        <v>0.301653322285514</v>
      </c>
      <c r="H16" s="17">
        <v>0.30396120116549202</v>
      </c>
      <c r="I16" s="17">
        <v>0.30057170504068398</v>
      </c>
      <c r="J16" s="17">
        <v>0.270360707165824</v>
      </c>
      <c r="K16" s="17">
        <v>0.30858432811952002</v>
      </c>
      <c r="L16" s="17">
        <v>0.32126966151516301</v>
      </c>
      <c r="M16" s="17"/>
      <c r="N16" s="17">
        <v>0.332445176625635</v>
      </c>
      <c r="O16" s="17">
        <v>0.305158915115808</v>
      </c>
      <c r="P16" s="17">
        <v>0.272116290228124</v>
      </c>
      <c r="Q16" s="17">
        <v>0.28825013525101001</v>
      </c>
      <c r="R16" s="17"/>
      <c r="S16" s="17">
        <v>0.29774286178689702</v>
      </c>
      <c r="T16" s="17">
        <v>0.279189408043438</v>
      </c>
      <c r="U16" s="17">
        <v>0.32232886572414399</v>
      </c>
      <c r="V16" s="17">
        <v>0.28633683195259801</v>
      </c>
      <c r="W16" s="17">
        <v>0.28006421875197501</v>
      </c>
      <c r="X16" s="17">
        <v>0.27670046306748602</v>
      </c>
      <c r="Y16" s="17">
        <v>0.30576862092490598</v>
      </c>
      <c r="Z16" s="17">
        <v>0.31554909098540601</v>
      </c>
      <c r="AA16" s="17">
        <v>0.30064033306391402</v>
      </c>
      <c r="AB16" s="17">
        <v>0.33108337619915401</v>
      </c>
      <c r="AC16" s="17">
        <v>0.28692361036147601</v>
      </c>
      <c r="AD16" s="17">
        <v>0.455866903082915</v>
      </c>
      <c r="AE16" s="17"/>
      <c r="AF16" s="17">
        <v>0.27667594474117202</v>
      </c>
      <c r="AG16" s="17">
        <v>0.30001651838082499</v>
      </c>
      <c r="AH16" s="17">
        <v>0.29428997555780601</v>
      </c>
      <c r="AI16" s="17">
        <v>0.35404596986911702</v>
      </c>
      <c r="AJ16" s="17">
        <v>0.40241886009755301</v>
      </c>
      <c r="AK16" s="17"/>
      <c r="AL16" s="17">
        <v>0.29855987919717297</v>
      </c>
      <c r="AM16" s="17">
        <v>0.29518204822076199</v>
      </c>
      <c r="AN16" s="17">
        <v>0.30752360487153202</v>
      </c>
      <c r="AO16" s="17"/>
      <c r="AP16" s="17">
        <v>0.31726769827804902</v>
      </c>
      <c r="AQ16" s="17">
        <v>0.28050113168355201</v>
      </c>
      <c r="AR16" s="17">
        <v>0.30181776176390701</v>
      </c>
      <c r="AS16" s="17">
        <v>0.15211219049177399</v>
      </c>
      <c r="AT16" s="17">
        <v>0.30462535324380102</v>
      </c>
      <c r="AU16" s="17"/>
      <c r="AV16" s="17">
        <v>0.30276797842985098</v>
      </c>
      <c r="AW16" s="17">
        <v>0.298057244157238</v>
      </c>
      <c r="AX16" s="17">
        <v>0.29552774045974201</v>
      </c>
      <c r="AY16" s="17">
        <v>0.29411341920476602</v>
      </c>
      <c r="AZ16" s="17">
        <v>0.32922030196475299</v>
      </c>
    </row>
    <row r="17" spans="2:52" ht="29" x14ac:dyDescent="0.35">
      <c r="B17" s="18" t="s">
        <v>138</v>
      </c>
      <c r="C17" s="17">
        <v>0.28839162494141002</v>
      </c>
      <c r="D17" s="17">
        <v>0.322081636740009</v>
      </c>
      <c r="E17" s="17">
        <v>0.25224432350156101</v>
      </c>
      <c r="F17" s="17"/>
      <c r="G17" s="17">
        <v>0.231770203737105</v>
      </c>
      <c r="H17" s="17">
        <v>0.26369508212361298</v>
      </c>
      <c r="I17" s="17">
        <v>0.263114059540204</v>
      </c>
      <c r="J17" s="17">
        <v>0.26456207205926502</v>
      </c>
      <c r="K17" s="17">
        <v>0.31677300071377801</v>
      </c>
      <c r="L17" s="17">
        <v>0.36313486901303699</v>
      </c>
      <c r="M17" s="17"/>
      <c r="N17" s="17">
        <v>0.36197948991797602</v>
      </c>
      <c r="O17" s="17">
        <v>0.30085603245308901</v>
      </c>
      <c r="P17" s="17">
        <v>0.23754564314009199</v>
      </c>
      <c r="Q17" s="17">
        <v>0.221532071574815</v>
      </c>
      <c r="R17" s="17"/>
      <c r="S17" s="17">
        <v>0.28138711166292102</v>
      </c>
      <c r="T17" s="17">
        <v>0.24649682524584701</v>
      </c>
      <c r="U17" s="17">
        <v>0.30551379852507898</v>
      </c>
      <c r="V17" s="17">
        <v>0.325389714114805</v>
      </c>
      <c r="W17" s="17">
        <v>0.331893009258378</v>
      </c>
      <c r="X17" s="17">
        <v>0.24524771281395299</v>
      </c>
      <c r="Y17" s="17">
        <v>0.29815920202566398</v>
      </c>
      <c r="Z17" s="17">
        <v>0.26541259184236599</v>
      </c>
      <c r="AA17" s="17">
        <v>0.29130120335459098</v>
      </c>
      <c r="AB17" s="17">
        <v>0.27663532856539802</v>
      </c>
      <c r="AC17" s="17">
        <v>0.33458011389609599</v>
      </c>
      <c r="AD17" s="17">
        <v>0.328602869890748</v>
      </c>
      <c r="AE17" s="17"/>
      <c r="AF17" s="17">
        <v>0.21385866882681301</v>
      </c>
      <c r="AG17" s="17">
        <v>0.26200032746799601</v>
      </c>
      <c r="AH17" s="17">
        <v>0.33430939885321698</v>
      </c>
      <c r="AI17" s="17">
        <v>0.35957720792444298</v>
      </c>
      <c r="AJ17" s="17">
        <v>0.394390513562972</v>
      </c>
      <c r="AK17" s="17"/>
      <c r="AL17" s="17">
        <v>0.278769597734701</v>
      </c>
      <c r="AM17" s="17">
        <v>0.31473419063978397</v>
      </c>
      <c r="AN17" s="17">
        <v>0.249953985915633</v>
      </c>
      <c r="AO17" s="17"/>
      <c r="AP17" s="17">
        <v>0.29493280298893798</v>
      </c>
      <c r="AQ17" s="17">
        <v>0.30120450508524899</v>
      </c>
      <c r="AR17" s="17">
        <v>0.35801081859023498</v>
      </c>
      <c r="AS17" s="17">
        <v>0.21288561975518</v>
      </c>
      <c r="AT17" s="17">
        <v>0.26351827872176697</v>
      </c>
      <c r="AU17" s="17"/>
      <c r="AV17" s="17">
        <v>0.32646868316680699</v>
      </c>
      <c r="AW17" s="17">
        <v>0.29253218677360299</v>
      </c>
      <c r="AX17" s="17">
        <v>0.32208279851904897</v>
      </c>
      <c r="AY17" s="17">
        <v>0.23120132665352</v>
      </c>
      <c r="AZ17" s="17">
        <v>0.225914393313177</v>
      </c>
    </row>
    <row r="18" spans="2:52" ht="29" x14ac:dyDescent="0.35">
      <c r="B18" s="18" t="s">
        <v>139</v>
      </c>
      <c r="C18" s="17">
        <v>0.22291050698512399</v>
      </c>
      <c r="D18" s="17">
        <v>0.24405612603730201</v>
      </c>
      <c r="E18" s="17">
        <v>0.19963270638472999</v>
      </c>
      <c r="F18" s="17"/>
      <c r="G18" s="17">
        <v>0.26174770050609703</v>
      </c>
      <c r="H18" s="17">
        <v>0.21938730277968499</v>
      </c>
      <c r="I18" s="17">
        <v>0.188569866246558</v>
      </c>
      <c r="J18" s="17">
        <v>0.188002699144694</v>
      </c>
      <c r="K18" s="17">
        <v>0.22930527519173499</v>
      </c>
      <c r="L18" s="17">
        <v>0.249232352829933</v>
      </c>
      <c r="M18" s="17"/>
      <c r="N18" s="17">
        <v>0.242362286182115</v>
      </c>
      <c r="O18" s="17">
        <v>0.213767381444498</v>
      </c>
      <c r="P18" s="17">
        <v>0.230037786391315</v>
      </c>
      <c r="Q18" s="17">
        <v>0.198363393587001</v>
      </c>
      <c r="R18" s="17"/>
      <c r="S18" s="17">
        <v>0.225005510434856</v>
      </c>
      <c r="T18" s="17">
        <v>0.21478922709234299</v>
      </c>
      <c r="U18" s="17">
        <v>0.22043186454397301</v>
      </c>
      <c r="V18" s="17">
        <v>0.239946113575286</v>
      </c>
      <c r="W18" s="17">
        <v>0.21666407015112901</v>
      </c>
      <c r="X18" s="17">
        <v>0.23095129218975</v>
      </c>
      <c r="Y18" s="17">
        <v>0.245968856115823</v>
      </c>
      <c r="Z18" s="17">
        <v>0.270243186043372</v>
      </c>
      <c r="AA18" s="17">
        <v>0.217190881083976</v>
      </c>
      <c r="AB18" s="17">
        <v>0.18742854673698101</v>
      </c>
      <c r="AC18" s="17">
        <v>0.188582777380676</v>
      </c>
      <c r="AD18" s="17">
        <v>0.26043802196742999</v>
      </c>
      <c r="AE18" s="17"/>
      <c r="AF18" s="17">
        <v>0.19975592848402299</v>
      </c>
      <c r="AG18" s="17">
        <v>0.204059463484807</v>
      </c>
      <c r="AH18" s="17">
        <v>0.25080245207030299</v>
      </c>
      <c r="AI18" s="17">
        <v>0.18501618550993201</v>
      </c>
      <c r="AJ18" s="17">
        <v>0.26473460748545302</v>
      </c>
      <c r="AK18" s="17"/>
      <c r="AL18" s="17">
        <v>0.221420304837186</v>
      </c>
      <c r="AM18" s="17">
        <v>0.21911491179965301</v>
      </c>
      <c r="AN18" s="17">
        <v>0.175796976519174</v>
      </c>
      <c r="AO18" s="17"/>
      <c r="AP18" s="17">
        <v>0.24404855842123599</v>
      </c>
      <c r="AQ18" s="17">
        <v>0.21509063904373901</v>
      </c>
      <c r="AR18" s="17">
        <v>0.23151041814699699</v>
      </c>
      <c r="AS18" s="17">
        <v>0.228395252787328</v>
      </c>
      <c r="AT18" s="17">
        <v>0.17779513105330899</v>
      </c>
      <c r="AU18" s="17"/>
      <c r="AV18" s="17">
        <v>0.23798531098040299</v>
      </c>
      <c r="AW18" s="17">
        <v>0.21704107246540999</v>
      </c>
      <c r="AX18" s="17">
        <v>0.26605439143488302</v>
      </c>
      <c r="AY18" s="17">
        <v>0.26671495895050301</v>
      </c>
      <c r="AZ18" s="17">
        <v>0.20559482921467001</v>
      </c>
    </row>
    <row r="19" spans="2:52" ht="43.5" x14ac:dyDescent="0.35">
      <c r="B19" s="18" t="s">
        <v>140</v>
      </c>
      <c r="C19" s="17">
        <v>0.124504628377045</v>
      </c>
      <c r="D19" s="17">
        <v>0.15350950622014101</v>
      </c>
      <c r="E19" s="17">
        <v>9.3078126947098702E-2</v>
      </c>
      <c r="F19" s="17"/>
      <c r="G19" s="17">
        <v>0.151760373202316</v>
      </c>
      <c r="H19" s="17">
        <v>0.19582305139010101</v>
      </c>
      <c r="I19" s="17">
        <v>0.144457667273617</v>
      </c>
      <c r="J19" s="17">
        <v>0.10060228704425001</v>
      </c>
      <c r="K19" s="17">
        <v>6.8011709696515293E-2</v>
      </c>
      <c r="L19" s="17">
        <v>8.9557553944040705E-2</v>
      </c>
      <c r="M19" s="17"/>
      <c r="N19" s="17">
        <v>0.137574831031817</v>
      </c>
      <c r="O19" s="17">
        <v>0.11429029067568799</v>
      </c>
      <c r="P19" s="17">
        <v>0.12013803198815701</v>
      </c>
      <c r="Q19" s="17">
        <v>0.12152551508132101</v>
      </c>
      <c r="R19" s="17"/>
      <c r="S19" s="17">
        <v>0.17272290622268399</v>
      </c>
      <c r="T19" s="17">
        <v>9.5675654434119003E-2</v>
      </c>
      <c r="U19" s="17">
        <v>9.5313275448576901E-2</v>
      </c>
      <c r="V19" s="17">
        <v>0.126277066553071</v>
      </c>
      <c r="W19" s="17">
        <v>9.0681908997471194E-2</v>
      </c>
      <c r="X19" s="17">
        <v>0.141064081025534</v>
      </c>
      <c r="Y19" s="17">
        <v>0.12280273606539401</v>
      </c>
      <c r="Z19" s="17">
        <v>0.16173312620861399</v>
      </c>
      <c r="AA19" s="17">
        <v>0.104853831928011</v>
      </c>
      <c r="AB19" s="17">
        <v>0.162638999305668</v>
      </c>
      <c r="AC19" s="17">
        <v>8.8824981161833599E-2</v>
      </c>
      <c r="AD19" s="17">
        <v>6.9600567186458795E-2</v>
      </c>
      <c r="AE19" s="17"/>
      <c r="AF19" s="17">
        <v>0.114205684433989</v>
      </c>
      <c r="AG19" s="17">
        <v>0.102980770373925</v>
      </c>
      <c r="AH19" s="17">
        <v>0.12452415584281</v>
      </c>
      <c r="AI19" s="17">
        <v>0.164321426092603</v>
      </c>
      <c r="AJ19" s="17">
        <v>0.21908978847459701</v>
      </c>
      <c r="AK19" s="17"/>
      <c r="AL19" s="17">
        <v>0.13260116854932999</v>
      </c>
      <c r="AM19" s="17">
        <v>0.110924583624256</v>
      </c>
      <c r="AN19" s="17">
        <v>0.12170192653636901</v>
      </c>
      <c r="AO19" s="17"/>
      <c r="AP19" s="17">
        <v>0.13627730619659301</v>
      </c>
      <c r="AQ19" s="17">
        <v>0.13081829630856101</v>
      </c>
      <c r="AR19" s="17">
        <v>8.6035296302914205E-2</v>
      </c>
      <c r="AS19" s="17">
        <v>0.225422462623104</v>
      </c>
      <c r="AT19" s="17">
        <v>9.8162494280537804E-2</v>
      </c>
      <c r="AU19" s="17"/>
      <c r="AV19" s="17">
        <v>0.151989858378653</v>
      </c>
      <c r="AW19" s="17">
        <v>0.133508561081085</v>
      </c>
      <c r="AX19" s="17">
        <v>8.3190657821695504E-2</v>
      </c>
      <c r="AY19" s="17">
        <v>0.14573774354809299</v>
      </c>
      <c r="AZ19" s="17">
        <v>6.0297756701172503E-2</v>
      </c>
    </row>
    <row r="20" spans="2:52" x14ac:dyDescent="0.35">
      <c r="B20" s="18" t="s">
        <v>96</v>
      </c>
      <c r="C20" s="17">
        <v>1.79571878894388E-2</v>
      </c>
      <c r="D20" s="17">
        <v>1.7467094170218501E-2</v>
      </c>
      <c r="E20" s="17">
        <v>1.85378018337908E-2</v>
      </c>
      <c r="F20" s="17"/>
      <c r="G20" s="17">
        <v>9.8553420462296204E-3</v>
      </c>
      <c r="H20" s="17">
        <v>2.2605612163954798E-2</v>
      </c>
      <c r="I20" s="17">
        <v>2.1930776319613699E-2</v>
      </c>
      <c r="J20" s="17">
        <v>1.9776329636212401E-2</v>
      </c>
      <c r="K20" s="17">
        <v>2.4706348671652702E-2</v>
      </c>
      <c r="L20" s="17">
        <v>1.08121114379136E-2</v>
      </c>
      <c r="M20" s="17"/>
      <c r="N20" s="17">
        <v>7.2441994936376696E-3</v>
      </c>
      <c r="O20" s="17">
        <v>1.28127121372873E-2</v>
      </c>
      <c r="P20" s="17">
        <v>2.65595288715628E-2</v>
      </c>
      <c r="Q20" s="17">
        <v>3.0461356770163001E-2</v>
      </c>
      <c r="R20" s="17"/>
      <c r="S20" s="17">
        <v>1.9855490032739401E-2</v>
      </c>
      <c r="T20" s="17">
        <v>1.8435359715696799E-2</v>
      </c>
      <c r="U20" s="17">
        <v>1.51250699192129E-2</v>
      </c>
      <c r="V20" s="17">
        <v>1.48176559784618E-2</v>
      </c>
      <c r="W20" s="17">
        <v>2.1767888736848099E-2</v>
      </c>
      <c r="X20" s="17">
        <v>2.1574975214997301E-2</v>
      </c>
      <c r="Y20" s="17">
        <v>2.1931654238646701E-2</v>
      </c>
      <c r="Z20" s="17">
        <v>3.1233486175219899E-2</v>
      </c>
      <c r="AA20" s="17">
        <v>2.2693792108527702E-2</v>
      </c>
      <c r="AB20" s="17">
        <v>0</v>
      </c>
      <c r="AC20" s="17">
        <v>2.6197109294445901E-2</v>
      </c>
      <c r="AD20" s="17">
        <v>0</v>
      </c>
      <c r="AE20" s="17"/>
      <c r="AF20" s="17">
        <v>3.3759268652201101E-2</v>
      </c>
      <c r="AG20" s="17">
        <v>1.9296827691077899E-2</v>
      </c>
      <c r="AH20" s="17">
        <v>1.32846350475834E-2</v>
      </c>
      <c r="AI20" s="17">
        <v>8.7945805813478498E-3</v>
      </c>
      <c r="AJ20" s="17">
        <v>0</v>
      </c>
      <c r="AK20" s="17"/>
      <c r="AL20" s="17">
        <v>2.0919290760061101E-2</v>
      </c>
      <c r="AM20" s="17">
        <v>1.3307191094607099E-2</v>
      </c>
      <c r="AN20" s="17">
        <v>2.5898936725536299E-2</v>
      </c>
      <c r="AO20" s="17"/>
      <c r="AP20" s="17">
        <v>9.0950316128531501E-3</v>
      </c>
      <c r="AQ20" s="17">
        <v>2.1536490091352299E-2</v>
      </c>
      <c r="AR20" s="17">
        <v>1.9116250838995999E-2</v>
      </c>
      <c r="AS20" s="17">
        <v>2.90590225428136E-2</v>
      </c>
      <c r="AT20" s="17">
        <v>3.0291961945396899E-2</v>
      </c>
      <c r="AU20" s="17"/>
      <c r="AV20" s="17">
        <v>5.0159622583935796E-3</v>
      </c>
      <c r="AW20" s="17">
        <v>1.3644906894682099E-2</v>
      </c>
      <c r="AX20" s="17">
        <v>1.8272195555789E-2</v>
      </c>
      <c r="AY20" s="17">
        <v>2.63522151350833E-2</v>
      </c>
      <c r="AZ20" s="17">
        <v>4.48227533421863E-2</v>
      </c>
    </row>
    <row r="21" spans="2:52" x14ac:dyDescent="0.35">
      <c r="B21" s="18" t="s">
        <v>141</v>
      </c>
      <c r="C21" s="19">
        <v>4.9217841169691603E-3</v>
      </c>
      <c r="D21" s="19">
        <v>5.6630659565530704E-3</v>
      </c>
      <c r="E21" s="19">
        <v>4.1229142864137903E-3</v>
      </c>
      <c r="F21" s="19"/>
      <c r="G21" s="19">
        <v>8.0020384400148609E-3</v>
      </c>
      <c r="H21" s="19">
        <v>0</v>
      </c>
      <c r="I21" s="19">
        <v>1.03777243874606E-2</v>
      </c>
      <c r="J21" s="19">
        <v>6.1710153415925999E-3</v>
      </c>
      <c r="K21" s="19">
        <v>0</v>
      </c>
      <c r="L21" s="19">
        <v>4.6080631142989001E-3</v>
      </c>
      <c r="M21" s="19"/>
      <c r="N21" s="19">
        <v>4.3220064556216296E-3</v>
      </c>
      <c r="O21" s="19">
        <v>4.6776566530853398E-3</v>
      </c>
      <c r="P21" s="19">
        <v>3.7435763115086602E-3</v>
      </c>
      <c r="Q21" s="19">
        <v>7.2190907788196304E-3</v>
      </c>
      <c r="R21" s="19"/>
      <c r="S21" s="19">
        <v>9.67755089342303E-3</v>
      </c>
      <c r="T21" s="19">
        <v>4.9256562375186597E-3</v>
      </c>
      <c r="U21" s="19">
        <v>8.3237604675112896E-3</v>
      </c>
      <c r="V21" s="19">
        <v>3.4547581069443601E-3</v>
      </c>
      <c r="W21" s="19">
        <v>0</v>
      </c>
      <c r="X21" s="19">
        <v>0</v>
      </c>
      <c r="Y21" s="19">
        <v>4.8788376321542799E-3</v>
      </c>
      <c r="Z21" s="19">
        <v>7.6793596883464998E-3</v>
      </c>
      <c r="AA21" s="19">
        <v>6.4072401142922604E-3</v>
      </c>
      <c r="AB21" s="19">
        <v>5.4974867702368901E-3</v>
      </c>
      <c r="AC21" s="19">
        <v>0</v>
      </c>
      <c r="AD21" s="19">
        <v>0</v>
      </c>
      <c r="AE21" s="19"/>
      <c r="AF21" s="19">
        <v>4.9573556964265103E-3</v>
      </c>
      <c r="AG21" s="19">
        <v>4.92356094357375E-3</v>
      </c>
      <c r="AH21" s="19">
        <v>3.7207945328159701E-3</v>
      </c>
      <c r="AI21" s="19">
        <v>8.0332651696418296E-3</v>
      </c>
      <c r="AJ21" s="19">
        <v>0</v>
      </c>
      <c r="AK21" s="19"/>
      <c r="AL21" s="19">
        <v>2.9064012969965999E-3</v>
      </c>
      <c r="AM21" s="19">
        <v>5.7587201125478896E-3</v>
      </c>
      <c r="AN21" s="19">
        <v>2.1763739262411299E-3</v>
      </c>
      <c r="AO21" s="19"/>
      <c r="AP21" s="19">
        <v>2.8207426236490901E-3</v>
      </c>
      <c r="AQ21" s="19">
        <v>8.5603513536488592E-3</v>
      </c>
      <c r="AR21" s="19">
        <v>0</v>
      </c>
      <c r="AS21" s="19">
        <v>0</v>
      </c>
      <c r="AT21" s="19">
        <v>3.54738457332418E-3</v>
      </c>
      <c r="AU21" s="19"/>
      <c r="AV21" s="19">
        <v>1.6110714451566799E-3</v>
      </c>
      <c r="AW21" s="19">
        <v>4.6555563416999799E-3</v>
      </c>
      <c r="AX21" s="19">
        <v>5.0891910550215202E-3</v>
      </c>
      <c r="AY21" s="19">
        <v>3.19928155591218E-3</v>
      </c>
      <c r="AZ21" s="19">
        <v>5.4376951768083798E-3</v>
      </c>
    </row>
    <row r="22" spans="2:52" x14ac:dyDescent="0.35">
      <c r="B22" s="25" t="s">
        <v>196</v>
      </c>
    </row>
    <row r="23" spans="2:52" x14ac:dyDescent="0.35">
      <c r="B23" t="s">
        <v>84</v>
      </c>
    </row>
    <row r="24" spans="2:52" x14ac:dyDescent="0.35">
      <c r="B24" t="s">
        <v>85</v>
      </c>
    </row>
    <row r="26" spans="2:52" x14ac:dyDescent="0.35">
      <c r="B26" s="8" t="str">
        <f>HYPERLINK("#'Contents'!A1", "Return to Contents")</f>
        <v>Return to Contents</v>
      </c>
    </row>
  </sheetData>
  <mergeCells count="9">
    <mergeCell ref="AL5:AN5"/>
    <mergeCell ref="AP5:AT5"/>
    <mergeCell ref="AV5:AZ5"/>
    <mergeCell ref="D2:AT2"/>
    <mergeCell ref="D5:E5"/>
    <mergeCell ref="G5:L5"/>
    <mergeCell ref="N5:Q5"/>
    <mergeCell ref="S5:AD5"/>
    <mergeCell ref="AF5:AJ5"/>
  </mergeCells>
  <pageMargins left="0.7" right="0.7" top="0.75" bottom="0.75" header="0.3" footer="0.3"/>
  <pageSetup paperSize="9"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B2:F17"/>
  <sheetViews>
    <sheetView showGridLines="0" workbookViewId="0">
      <pane xSplit="2" topLeftCell="C1" activePane="topRight" state="frozen"/>
      <selection pane="topRight"/>
    </sheetView>
  </sheetViews>
  <sheetFormatPr defaultColWidth="10.90625" defaultRowHeight="14.5" x14ac:dyDescent="0.35"/>
  <cols>
    <col min="2" max="2" width="25.7265625" customWidth="1"/>
    <col min="3" max="6" width="20.7265625" customWidth="1"/>
  </cols>
  <sheetData>
    <row r="2" spans="2:6" ht="40" customHeight="1" x14ac:dyDescent="0.35">
      <c r="D2" s="31" t="s">
        <v>149</v>
      </c>
      <c r="E2" s="27"/>
      <c r="F2" s="27"/>
    </row>
    <row r="6" spans="2:6" ht="50" customHeight="1" x14ac:dyDescent="0.35">
      <c r="B6" s="20" t="s">
        <v>15</v>
      </c>
      <c r="C6" s="20" t="s">
        <v>143</v>
      </c>
      <c r="D6" s="20" t="s">
        <v>144</v>
      </c>
      <c r="E6" s="20" t="s">
        <v>145</v>
      </c>
    </row>
    <row r="7" spans="2:6" ht="29" x14ac:dyDescent="0.35">
      <c r="B7" s="18" t="s">
        <v>146</v>
      </c>
      <c r="C7" s="17">
        <v>0.51639725191914498</v>
      </c>
      <c r="D7" s="17">
        <v>0.48986484446893303</v>
      </c>
      <c r="E7" s="17">
        <v>0.25257968075359499</v>
      </c>
    </row>
    <row r="8" spans="2:6" ht="43.5" x14ac:dyDescent="0.35">
      <c r="B8" s="18" t="s">
        <v>147</v>
      </c>
      <c r="C8" s="17">
        <v>0.33104386796669999</v>
      </c>
      <c r="D8" s="17">
        <v>0.34984094401468502</v>
      </c>
      <c r="E8" s="17">
        <v>0.422389672015967</v>
      </c>
    </row>
    <row r="9" spans="2:6" ht="29" x14ac:dyDescent="0.35">
      <c r="B9" s="18" t="s">
        <v>148</v>
      </c>
      <c r="C9" s="17">
        <v>5.6664455914040401E-2</v>
      </c>
      <c r="D9" s="17">
        <v>6.2214955911294403E-2</v>
      </c>
      <c r="E9" s="17">
        <v>0.227392367237539</v>
      </c>
    </row>
    <row r="10" spans="2:6" x14ac:dyDescent="0.35">
      <c r="B10" s="18" t="s">
        <v>96</v>
      </c>
      <c r="C10" s="17">
        <v>9.5894424200114806E-2</v>
      </c>
      <c r="D10" s="17">
        <v>9.8079255605086804E-2</v>
      </c>
      <c r="E10" s="17">
        <v>9.7638279992898994E-2</v>
      </c>
    </row>
    <row r="11" spans="2:6" x14ac:dyDescent="0.35">
      <c r="B11" s="16"/>
      <c r="C11" s="16"/>
      <c r="D11" s="16"/>
      <c r="E11" s="16"/>
    </row>
    <row r="12" spans="2:6" x14ac:dyDescent="0.35">
      <c r="B12" t="s">
        <v>84</v>
      </c>
    </row>
    <row r="13" spans="2:6" x14ac:dyDescent="0.35">
      <c r="B13" t="s">
        <v>85</v>
      </c>
    </row>
    <row r="17" spans="2:2" x14ac:dyDescent="0.35">
      <c r="B17" s="8" t="str">
        <f>HYPERLINK("#'Contents'!A1", "Return to Contents")</f>
        <v>Return to Contents</v>
      </c>
    </row>
  </sheetData>
  <mergeCells count="1">
    <mergeCell ref="D2:F2"/>
  </mergeCells>
  <pageMargins left="0.7" right="0.7" top="0.75" bottom="0.75" header="0.3" footer="0.3"/>
  <pageSetup paperSize="9"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B2:AZ17"/>
  <sheetViews>
    <sheetView showGridLines="0" workbookViewId="0">
      <pane xSplit="2" topLeftCell="C1" activePane="topRight" state="frozen"/>
      <selection pane="topRight"/>
    </sheetView>
  </sheetViews>
  <sheetFormatPr defaultColWidth="10.90625" defaultRowHeight="14.5" x14ac:dyDescent="0.35"/>
  <cols>
    <col min="2" max="2" width="25.7265625" customWidth="1"/>
    <col min="3" max="5" width="10.7265625" customWidth="1"/>
    <col min="6" max="6" width="2.1796875" customWidth="1"/>
    <col min="7" max="12" width="10.7265625" customWidth="1"/>
    <col min="13" max="13" width="2.1796875" customWidth="1"/>
    <col min="14" max="17" width="10.7265625" customWidth="1"/>
    <col min="18" max="18" width="2.1796875" customWidth="1"/>
    <col min="19" max="30" width="10.7265625" customWidth="1"/>
    <col min="31" max="31" width="2.1796875" customWidth="1"/>
    <col min="32" max="36" width="10.7265625" customWidth="1"/>
    <col min="37" max="37" width="2.1796875" customWidth="1"/>
    <col min="38" max="40" width="10.7265625" customWidth="1"/>
    <col min="41" max="41" width="2.1796875" customWidth="1"/>
    <col min="42" max="46" width="10.7265625" customWidth="1"/>
    <col min="47" max="47" width="2.1796875" customWidth="1"/>
    <col min="48" max="52" width="10.7265625" customWidth="1"/>
    <col min="53" max="53" width="2.1796875" customWidth="1"/>
  </cols>
  <sheetData>
    <row r="2" spans="2:52" ht="40" customHeight="1" x14ac:dyDescent="0.35">
      <c r="D2" s="31" t="s">
        <v>150</v>
      </c>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row>
    <row r="5" spans="2:52" ht="30" customHeight="1" x14ac:dyDescent="0.35">
      <c r="B5" s="15"/>
      <c r="C5" s="15"/>
      <c r="D5" s="30" t="s">
        <v>58</v>
      </c>
      <c r="E5" s="30"/>
      <c r="F5" s="15"/>
      <c r="G5" s="30" t="s">
        <v>59</v>
      </c>
      <c r="H5" s="30"/>
      <c r="I5" s="30"/>
      <c r="J5" s="30"/>
      <c r="K5" s="30"/>
      <c r="L5" s="30"/>
      <c r="M5" s="15"/>
      <c r="N5" s="30" t="s">
        <v>60</v>
      </c>
      <c r="O5" s="30"/>
      <c r="P5" s="30"/>
      <c r="Q5" s="30"/>
      <c r="R5" s="15"/>
      <c r="S5" s="30" t="s">
        <v>61</v>
      </c>
      <c r="T5" s="30"/>
      <c r="U5" s="30"/>
      <c r="V5" s="30"/>
      <c r="W5" s="30"/>
      <c r="X5" s="30"/>
      <c r="Y5" s="30"/>
      <c r="Z5" s="30"/>
      <c r="AA5" s="30"/>
      <c r="AB5" s="30"/>
      <c r="AC5" s="30"/>
      <c r="AD5" s="30"/>
      <c r="AE5" s="15"/>
      <c r="AF5" s="30" t="s">
        <v>62</v>
      </c>
      <c r="AG5" s="30"/>
      <c r="AH5" s="30"/>
      <c r="AI5" s="30"/>
      <c r="AJ5" s="30"/>
      <c r="AK5" s="15"/>
      <c r="AL5" s="30" t="s">
        <v>63</v>
      </c>
      <c r="AM5" s="30"/>
      <c r="AN5" s="30"/>
      <c r="AO5" s="15"/>
      <c r="AP5" s="30" t="s">
        <v>64</v>
      </c>
      <c r="AQ5" s="30"/>
      <c r="AR5" s="30"/>
      <c r="AS5" s="30"/>
      <c r="AT5" s="30"/>
      <c r="AU5" s="15"/>
      <c r="AV5" s="30" t="s">
        <v>65</v>
      </c>
      <c r="AW5" s="30"/>
      <c r="AX5" s="30"/>
      <c r="AY5" s="30"/>
      <c r="AZ5" s="30"/>
    </row>
    <row r="6" spans="2:52" ht="72.5" x14ac:dyDescent="0.35">
      <c r="B6" t="s">
        <v>15</v>
      </c>
      <c r="C6" s="9" t="s">
        <v>16</v>
      </c>
      <c r="D6" s="12" t="s">
        <v>17</v>
      </c>
      <c r="E6" s="12" t="s">
        <v>18</v>
      </c>
      <c r="G6" s="12" t="s">
        <v>21</v>
      </c>
      <c r="H6" s="12" t="s">
        <v>22</v>
      </c>
      <c r="I6" s="12" t="s">
        <v>23</v>
      </c>
      <c r="J6" s="12" t="s">
        <v>24</v>
      </c>
      <c r="K6" s="12" t="s">
        <v>25</v>
      </c>
      <c r="L6" s="12" t="s">
        <v>26</v>
      </c>
      <c r="N6" s="12" t="s">
        <v>27</v>
      </c>
      <c r="O6" s="12" t="s">
        <v>28</v>
      </c>
      <c r="P6" s="12" t="s">
        <v>29</v>
      </c>
      <c r="Q6" s="12" t="s">
        <v>30</v>
      </c>
      <c r="S6" s="12" t="s">
        <v>31</v>
      </c>
      <c r="T6" s="12" t="s">
        <v>32</v>
      </c>
      <c r="U6" s="12" t="s">
        <v>33</v>
      </c>
      <c r="V6" s="12" t="s">
        <v>34</v>
      </c>
      <c r="W6" s="12" t="s">
        <v>35</v>
      </c>
      <c r="X6" s="12" t="s">
        <v>36</v>
      </c>
      <c r="Y6" s="12" t="s">
        <v>37</v>
      </c>
      <c r="Z6" s="12" t="s">
        <v>38</v>
      </c>
      <c r="AA6" s="12" t="s">
        <v>39</v>
      </c>
      <c r="AB6" s="12" t="s">
        <v>40</v>
      </c>
      <c r="AC6" s="12" t="s">
        <v>41</v>
      </c>
      <c r="AD6" s="12" t="s">
        <v>42</v>
      </c>
      <c r="AF6" s="12" t="s">
        <v>43</v>
      </c>
      <c r="AG6" s="12" t="s">
        <v>44</v>
      </c>
      <c r="AH6" s="12" t="s">
        <v>45</v>
      </c>
      <c r="AI6" s="12" t="s">
        <v>46</v>
      </c>
      <c r="AJ6" s="12" t="s">
        <v>47</v>
      </c>
      <c r="AL6" s="12" t="s">
        <v>48</v>
      </c>
      <c r="AM6" s="12" t="s">
        <v>49</v>
      </c>
      <c r="AN6" s="12" t="s">
        <v>50</v>
      </c>
      <c r="AP6" s="12" t="s">
        <v>51</v>
      </c>
      <c r="AQ6" s="12" t="s">
        <v>52</v>
      </c>
      <c r="AR6" s="12" t="s">
        <v>53</v>
      </c>
      <c r="AS6" s="12" t="s">
        <v>54</v>
      </c>
      <c r="AT6" s="12" t="s">
        <v>50</v>
      </c>
      <c r="AV6" s="12" t="s">
        <v>51</v>
      </c>
      <c r="AW6" s="12" t="s">
        <v>52</v>
      </c>
      <c r="AX6" s="12" t="s">
        <v>55</v>
      </c>
      <c r="AY6" s="12" t="s">
        <v>56</v>
      </c>
      <c r="AZ6" s="12" t="s">
        <v>57</v>
      </c>
    </row>
    <row r="7" spans="2:52" ht="30" customHeight="1" x14ac:dyDescent="0.35">
      <c r="B7" s="10" t="s">
        <v>19</v>
      </c>
      <c r="C7" s="10">
        <v>4100</v>
      </c>
      <c r="D7" s="10">
        <v>2051</v>
      </c>
      <c r="E7" s="10">
        <v>2036</v>
      </c>
      <c r="F7" s="10"/>
      <c r="G7" s="10">
        <v>523</v>
      </c>
      <c r="H7" s="10">
        <v>691</v>
      </c>
      <c r="I7" s="10">
        <v>719</v>
      </c>
      <c r="J7" s="10">
        <v>697</v>
      </c>
      <c r="K7" s="10">
        <v>590</v>
      </c>
      <c r="L7" s="10">
        <v>880</v>
      </c>
      <c r="M7" s="10"/>
      <c r="N7" s="10">
        <v>1226</v>
      </c>
      <c r="O7" s="10">
        <v>1160</v>
      </c>
      <c r="P7" s="10">
        <v>758</v>
      </c>
      <c r="Q7" s="10">
        <v>944</v>
      </c>
      <c r="R7" s="10"/>
      <c r="S7" s="10">
        <v>559</v>
      </c>
      <c r="T7" s="10">
        <v>573</v>
      </c>
      <c r="U7" s="10">
        <v>336</v>
      </c>
      <c r="V7" s="10">
        <v>378</v>
      </c>
      <c r="W7" s="10">
        <v>304</v>
      </c>
      <c r="X7" s="10">
        <v>357</v>
      </c>
      <c r="Y7" s="10">
        <v>352</v>
      </c>
      <c r="Z7" s="10">
        <v>182</v>
      </c>
      <c r="AA7" s="10">
        <v>466</v>
      </c>
      <c r="AB7" s="10">
        <v>286</v>
      </c>
      <c r="AC7" s="10">
        <v>196</v>
      </c>
      <c r="AD7" s="10">
        <v>111</v>
      </c>
      <c r="AE7" s="10"/>
      <c r="AF7" s="10">
        <v>1057</v>
      </c>
      <c r="AG7" s="10">
        <v>858</v>
      </c>
      <c r="AH7" s="10">
        <v>1137</v>
      </c>
      <c r="AI7" s="10">
        <v>447</v>
      </c>
      <c r="AJ7" s="10">
        <v>69</v>
      </c>
      <c r="AK7" s="10"/>
      <c r="AL7" s="10">
        <v>1402</v>
      </c>
      <c r="AM7" s="10">
        <v>1680</v>
      </c>
      <c r="AN7" s="10">
        <v>633</v>
      </c>
      <c r="AO7" s="10"/>
      <c r="AP7" s="10">
        <v>1401</v>
      </c>
      <c r="AQ7" s="10">
        <v>1205</v>
      </c>
      <c r="AR7" s="10">
        <v>272</v>
      </c>
      <c r="AS7" s="10">
        <v>54</v>
      </c>
      <c r="AT7" s="10">
        <v>573</v>
      </c>
      <c r="AU7" s="10"/>
      <c r="AV7" s="10">
        <v>792</v>
      </c>
      <c r="AW7" s="10">
        <v>1589</v>
      </c>
      <c r="AX7" s="10">
        <v>290</v>
      </c>
      <c r="AY7" s="10">
        <v>447</v>
      </c>
      <c r="AZ7" s="10">
        <v>382</v>
      </c>
    </row>
    <row r="8" spans="2:52" ht="30" customHeight="1" x14ac:dyDescent="0.35">
      <c r="B8" s="11" t="s">
        <v>20</v>
      </c>
      <c r="C8" s="11">
        <v>4100</v>
      </c>
      <c r="D8" s="11">
        <v>2018</v>
      </c>
      <c r="E8" s="11">
        <v>2069</v>
      </c>
      <c r="F8" s="11"/>
      <c r="G8" s="11">
        <v>571</v>
      </c>
      <c r="H8" s="11">
        <v>700</v>
      </c>
      <c r="I8" s="11">
        <v>699</v>
      </c>
      <c r="J8" s="11">
        <v>697</v>
      </c>
      <c r="K8" s="11">
        <v>576</v>
      </c>
      <c r="L8" s="11">
        <v>858</v>
      </c>
      <c r="M8" s="11"/>
      <c r="N8" s="11">
        <v>1104</v>
      </c>
      <c r="O8" s="11">
        <v>1063</v>
      </c>
      <c r="P8" s="11">
        <v>899</v>
      </c>
      <c r="Q8" s="11">
        <v>1022</v>
      </c>
      <c r="R8" s="11"/>
      <c r="S8" s="11">
        <v>574</v>
      </c>
      <c r="T8" s="11">
        <v>533</v>
      </c>
      <c r="U8" s="11">
        <v>328</v>
      </c>
      <c r="V8" s="11">
        <v>369</v>
      </c>
      <c r="W8" s="11">
        <v>287</v>
      </c>
      <c r="X8" s="11">
        <v>369</v>
      </c>
      <c r="Y8" s="11">
        <v>328</v>
      </c>
      <c r="Z8" s="11">
        <v>164</v>
      </c>
      <c r="AA8" s="11">
        <v>451</v>
      </c>
      <c r="AB8" s="11">
        <v>369</v>
      </c>
      <c r="AC8" s="11">
        <v>205</v>
      </c>
      <c r="AD8" s="11">
        <v>123</v>
      </c>
      <c r="AE8" s="11"/>
      <c r="AF8" s="11">
        <v>1092</v>
      </c>
      <c r="AG8" s="11">
        <v>884</v>
      </c>
      <c r="AH8" s="11">
        <v>1109</v>
      </c>
      <c r="AI8" s="11">
        <v>420</v>
      </c>
      <c r="AJ8" s="11">
        <v>57</v>
      </c>
      <c r="AK8" s="11"/>
      <c r="AL8" s="11">
        <v>1388</v>
      </c>
      <c r="AM8" s="11">
        <v>1656</v>
      </c>
      <c r="AN8" s="11">
        <v>648</v>
      </c>
      <c r="AO8" s="11"/>
      <c r="AP8" s="11">
        <v>1357</v>
      </c>
      <c r="AQ8" s="11">
        <v>1194</v>
      </c>
      <c r="AR8" s="11">
        <v>262</v>
      </c>
      <c r="AS8" s="11">
        <v>53</v>
      </c>
      <c r="AT8" s="11">
        <v>593</v>
      </c>
      <c r="AU8" s="11"/>
      <c r="AV8" s="11">
        <v>766</v>
      </c>
      <c r="AW8" s="11">
        <v>1598</v>
      </c>
      <c r="AX8" s="11">
        <v>282</v>
      </c>
      <c r="AY8" s="11">
        <v>441</v>
      </c>
      <c r="AZ8" s="11">
        <v>382</v>
      </c>
    </row>
    <row r="9" spans="2:52" ht="29" x14ac:dyDescent="0.35">
      <c r="B9" s="18" t="s">
        <v>146</v>
      </c>
      <c r="C9" s="17">
        <v>0.51639725191914498</v>
      </c>
      <c r="D9" s="17">
        <v>0.52406682658616799</v>
      </c>
      <c r="E9" s="17">
        <v>0.50792248324155898</v>
      </c>
      <c r="F9" s="17"/>
      <c r="G9" s="17">
        <v>0.49574984108631198</v>
      </c>
      <c r="H9" s="17">
        <v>0.54658748139530999</v>
      </c>
      <c r="I9" s="17">
        <v>0.498082949350727</v>
      </c>
      <c r="J9" s="17">
        <v>0.51543748812691703</v>
      </c>
      <c r="K9" s="17">
        <v>0.52004496062590999</v>
      </c>
      <c r="L9" s="17">
        <v>0.51874944505766896</v>
      </c>
      <c r="M9" s="17"/>
      <c r="N9" s="17">
        <v>0.50324194776389597</v>
      </c>
      <c r="O9" s="17">
        <v>0.50824455634664301</v>
      </c>
      <c r="P9" s="17">
        <v>0.55456790027723202</v>
      </c>
      <c r="Q9" s="17">
        <v>0.50475631659896403</v>
      </c>
      <c r="R9" s="17"/>
      <c r="S9" s="17">
        <v>0.50667646876622496</v>
      </c>
      <c r="T9" s="17">
        <v>0.49639139297144302</v>
      </c>
      <c r="U9" s="17">
        <v>0.489811200398861</v>
      </c>
      <c r="V9" s="17">
        <v>0.518439307559035</v>
      </c>
      <c r="W9" s="17">
        <v>0.490069935801621</v>
      </c>
      <c r="X9" s="17">
        <v>0.50357272898247596</v>
      </c>
      <c r="Y9" s="17">
        <v>0.45705638662600101</v>
      </c>
      <c r="Z9" s="17">
        <v>0.60226607806994603</v>
      </c>
      <c r="AA9" s="17">
        <v>0.54867002043550195</v>
      </c>
      <c r="AB9" s="17">
        <v>0.55419218225195699</v>
      </c>
      <c r="AC9" s="17">
        <v>0.544312840156989</v>
      </c>
      <c r="AD9" s="17">
        <v>0.57863493499931395</v>
      </c>
      <c r="AE9" s="17"/>
      <c r="AF9" s="17">
        <v>0.52708931967117401</v>
      </c>
      <c r="AG9" s="17">
        <v>0.51597287254972402</v>
      </c>
      <c r="AH9" s="17">
        <v>0.50068959360409904</v>
      </c>
      <c r="AI9" s="17">
        <v>0.523305934754836</v>
      </c>
      <c r="AJ9" s="17">
        <v>0.47049071531409098</v>
      </c>
      <c r="AK9" s="17"/>
      <c r="AL9" s="17">
        <v>0.53271124252740298</v>
      </c>
      <c r="AM9" s="17">
        <v>0.513703554908015</v>
      </c>
      <c r="AN9" s="17">
        <v>0.49394424432045803</v>
      </c>
      <c r="AO9" s="17"/>
      <c r="AP9" s="17">
        <v>0.51636453394389403</v>
      </c>
      <c r="AQ9" s="17">
        <v>0.53816935540086797</v>
      </c>
      <c r="AR9" s="17">
        <v>0.47547769603760498</v>
      </c>
      <c r="AS9" s="17">
        <v>0.53135222666439597</v>
      </c>
      <c r="AT9" s="17">
        <v>0.50110694021490498</v>
      </c>
      <c r="AU9" s="17"/>
      <c r="AV9" s="17">
        <v>0.51677411953284502</v>
      </c>
      <c r="AW9" s="17">
        <v>0.54159846406302103</v>
      </c>
      <c r="AX9" s="17">
        <v>0.47877688756222297</v>
      </c>
      <c r="AY9" s="17">
        <v>0.56098043635401396</v>
      </c>
      <c r="AZ9" s="17">
        <v>0.44769529226625598</v>
      </c>
    </row>
    <row r="10" spans="2:52" ht="43.5" x14ac:dyDescent="0.35">
      <c r="B10" s="18" t="s">
        <v>147</v>
      </c>
      <c r="C10" s="17">
        <v>0.33104386796669999</v>
      </c>
      <c r="D10" s="17">
        <v>0.34271905918673701</v>
      </c>
      <c r="E10" s="17">
        <v>0.32173608605173498</v>
      </c>
      <c r="F10" s="17"/>
      <c r="G10" s="17">
        <v>0.374155912926667</v>
      </c>
      <c r="H10" s="17">
        <v>0.29242910511070302</v>
      </c>
      <c r="I10" s="17">
        <v>0.33385420027669399</v>
      </c>
      <c r="J10" s="17">
        <v>0.30495268632442502</v>
      </c>
      <c r="K10" s="17">
        <v>0.34598990939020402</v>
      </c>
      <c r="L10" s="17">
        <v>0.34275009634336101</v>
      </c>
      <c r="M10" s="17"/>
      <c r="N10" s="17">
        <v>0.369171769883894</v>
      </c>
      <c r="O10" s="17">
        <v>0.33600478420822599</v>
      </c>
      <c r="P10" s="17">
        <v>0.29286515179352302</v>
      </c>
      <c r="Q10" s="17">
        <v>0.318291089915618</v>
      </c>
      <c r="R10" s="17"/>
      <c r="S10" s="17">
        <v>0.33105583041411002</v>
      </c>
      <c r="T10" s="17">
        <v>0.35859189278109899</v>
      </c>
      <c r="U10" s="17">
        <v>0.36443575673957501</v>
      </c>
      <c r="V10" s="17">
        <v>0.30784423974922498</v>
      </c>
      <c r="W10" s="17">
        <v>0.35018416696608401</v>
      </c>
      <c r="X10" s="17">
        <v>0.34214021259416799</v>
      </c>
      <c r="Y10" s="17">
        <v>0.35394545847805098</v>
      </c>
      <c r="Z10" s="17">
        <v>0.27377779003082198</v>
      </c>
      <c r="AA10" s="17">
        <v>0.31125965105180398</v>
      </c>
      <c r="AB10" s="17">
        <v>0.30827185583183297</v>
      </c>
      <c r="AC10" s="17">
        <v>0.30755688526375202</v>
      </c>
      <c r="AD10" s="17">
        <v>0.30950501816000803</v>
      </c>
      <c r="AE10" s="17"/>
      <c r="AF10" s="17">
        <v>0.30343542826633502</v>
      </c>
      <c r="AG10" s="17">
        <v>0.33691633644610602</v>
      </c>
      <c r="AH10" s="17">
        <v>0.35923551060315601</v>
      </c>
      <c r="AI10" s="17">
        <v>0.34570701310629598</v>
      </c>
      <c r="AJ10" s="17">
        <v>0.33835961217506899</v>
      </c>
      <c r="AK10" s="17"/>
      <c r="AL10" s="17">
        <v>0.32470423148571598</v>
      </c>
      <c r="AM10" s="17">
        <v>0.35374874520004901</v>
      </c>
      <c r="AN10" s="17">
        <v>0.28968515138061202</v>
      </c>
      <c r="AO10" s="17"/>
      <c r="AP10" s="17">
        <v>0.352672670368053</v>
      </c>
      <c r="AQ10" s="17">
        <v>0.32755032287554098</v>
      </c>
      <c r="AR10" s="17">
        <v>0.37358775064480998</v>
      </c>
      <c r="AS10" s="17">
        <v>0.26426706930144001</v>
      </c>
      <c r="AT10" s="17">
        <v>0.27409287175472602</v>
      </c>
      <c r="AU10" s="17"/>
      <c r="AV10" s="17">
        <v>0.36554962927715301</v>
      </c>
      <c r="AW10" s="17">
        <v>0.32699080058926699</v>
      </c>
      <c r="AX10" s="17">
        <v>0.41519036912809898</v>
      </c>
      <c r="AY10" s="17">
        <v>0.30921941423467603</v>
      </c>
      <c r="AZ10" s="17">
        <v>0.29152835670622501</v>
      </c>
    </row>
    <row r="11" spans="2:52" ht="29" x14ac:dyDescent="0.35">
      <c r="B11" s="18" t="s">
        <v>148</v>
      </c>
      <c r="C11" s="17">
        <v>5.6664455914040401E-2</v>
      </c>
      <c r="D11" s="17">
        <v>5.8038733425197699E-2</v>
      </c>
      <c r="E11" s="17">
        <v>5.5680089025976202E-2</v>
      </c>
      <c r="F11" s="17"/>
      <c r="G11" s="17">
        <v>5.7800855081371998E-2</v>
      </c>
      <c r="H11" s="17">
        <v>5.8303557046571197E-2</v>
      </c>
      <c r="I11" s="17">
        <v>5.19093843838535E-2</v>
      </c>
      <c r="J11" s="17">
        <v>5.1428296563411698E-2</v>
      </c>
      <c r="K11" s="17">
        <v>5.4740414168055501E-2</v>
      </c>
      <c r="L11" s="17">
        <v>6.3991368984597105E-2</v>
      </c>
      <c r="M11" s="17"/>
      <c r="N11" s="17">
        <v>6.0702031637521303E-2</v>
      </c>
      <c r="O11" s="17">
        <v>5.0583479469588202E-2</v>
      </c>
      <c r="P11" s="17">
        <v>6.3269501822405497E-2</v>
      </c>
      <c r="Q11" s="17">
        <v>5.3483077793764398E-2</v>
      </c>
      <c r="R11" s="17"/>
      <c r="S11" s="17">
        <v>5.3210924655691001E-2</v>
      </c>
      <c r="T11" s="17">
        <v>5.6646381998722801E-2</v>
      </c>
      <c r="U11" s="17">
        <v>6.2972512075748596E-2</v>
      </c>
      <c r="V11" s="17">
        <v>3.83403953800431E-2</v>
      </c>
      <c r="W11" s="17">
        <v>6.8317259205981307E-2</v>
      </c>
      <c r="X11" s="17">
        <v>6.8613242015921797E-2</v>
      </c>
      <c r="Y11" s="17">
        <v>7.4155512149468306E-2</v>
      </c>
      <c r="Z11" s="17">
        <v>4.8103639977090197E-2</v>
      </c>
      <c r="AA11" s="17">
        <v>5.7636386735534902E-2</v>
      </c>
      <c r="AB11" s="17">
        <v>4.7778153369376797E-2</v>
      </c>
      <c r="AC11" s="17">
        <v>4.9303875358167902E-2</v>
      </c>
      <c r="AD11" s="17">
        <v>4.81056868905557E-2</v>
      </c>
      <c r="AE11" s="17"/>
      <c r="AF11" s="17">
        <v>4.5902584681284199E-2</v>
      </c>
      <c r="AG11" s="17">
        <v>4.9522663250961399E-2</v>
      </c>
      <c r="AH11" s="17">
        <v>7.2747559889770996E-2</v>
      </c>
      <c r="AI11" s="17">
        <v>5.39884535539331E-2</v>
      </c>
      <c r="AJ11" s="17">
        <v>0.115596256962384</v>
      </c>
      <c r="AK11" s="17"/>
      <c r="AL11" s="17">
        <v>6.7289925871024295E-2</v>
      </c>
      <c r="AM11" s="17">
        <v>4.9807078386062499E-2</v>
      </c>
      <c r="AN11" s="17">
        <v>5.1235084774403201E-2</v>
      </c>
      <c r="AO11" s="17"/>
      <c r="AP11" s="17">
        <v>6.3937541358571603E-2</v>
      </c>
      <c r="AQ11" s="17">
        <v>5.0107314418659399E-2</v>
      </c>
      <c r="AR11" s="17">
        <v>7.5615748781515502E-2</v>
      </c>
      <c r="AS11" s="17">
        <v>7.5903860697282402E-2</v>
      </c>
      <c r="AT11" s="17">
        <v>4.8640856790940303E-2</v>
      </c>
      <c r="AU11" s="17"/>
      <c r="AV11" s="17">
        <v>6.6519473697211298E-2</v>
      </c>
      <c r="AW11" s="17">
        <v>4.8784122333240303E-2</v>
      </c>
      <c r="AX11" s="17">
        <v>5.0426267834581602E-2</v>
      </c>
      <c r="AY11" s="17">
        <v>7.1602988374636106E-2</v>
      </c>
      <c r="AZ11" s="17">
        <v>4.9113172084145403E-2</v>
      </c>
    </row>
    <row r="12" spans="2:52" x14ac:dyDescent="0.35">
      <c r="B12" s="18" t="s">
        <v>96</v>
      </c>
      <c r="C12" s="19">
        <v>9.5894424200114806E-2</v>
      </c>
      <c r="D12" s="19">
        <v>7.5175380801896799E-2</v>
      </c>
      <c r="E12" s="19">
        <v>0.11466134168073</v>
      </c>
      <c r="F12" s="19"/>
      <c r="G12" s="19">
        <v>7.2293390905649499E-2</v>
      </c>
      <c r="H12" s="19">
        <v>0.10267985644741601</v>
      </c>
      <c r="I12" s="19">
        <v>0.116153465988725</v>
      </c>
      <c r="J12" s="19">
        <v>0.12818152898524601</v>
      </c>
      <c r="K12" s="19">
        <v>7.9224715815830599E-2</v>
      </c>
      <c r="L12" s="19">
        <v>7.4509089614372498E-2</v>
      </c>
      <c r="M12" s="19"/>
      <c r="N12" s="19">
        <v>6.6884250714689203E-2</v>
      </c>
      <c r="O12" s="19">
        <v>0.10516717997554299</v>
      </c>
      <c r="P12" s="19">
        <v>8.9297446106839304E-2</v>
      </c>
      <c r="Q12" s="19">
        <v>0.123469515691653</v>
      </c>
      <c r="R12" s="19"/>
      <c r="S12" s="19">
        <v>0.109056776163974</v>
      </c>
      <c r="T12" s="19">
        <v>8.8370332248735001E-2</v>
      </c>
      <c r="U12" s="19">
        <v>8.2780530785815404E-2</v>
      </c>
      <c r="V12" s="19">
        <v>0.135376057311697</v>
      </c>
      <c r="W12" s="19">
        <v>9.1428638026313194E-2</v>
      </c>
      <c r="X12" s="19">
        <v>8.5673816407433795E-2</v>
      </c>
      <c r="Y12" s="19">
        <v>0.114842642746479</v>
      </c>
      <c r="Z12" s="19">
        <v>7.5852491922141094E-2</v>
      </c>
      <c r="AA12" s="19">
        <v>8.2433941777159597E-2</v>
      </c>
      <c r="AB12" s="19">
        <v>8.9757808546833504E-2</v>
      </c>
      <c r="AC12" s="19">
        <v>9.8826399221091293E-2</v>
      </c>
      <c r="AD12" s="19">
        <v>6.3754359950122602E-2</v>
      </c>
      <c r="AE12" s="19"/>
      <c r="AF12" s="19">
        <v>0.12357266738120699</v>
      </c>
      <c r="AG12" s="19">
        <v>9.7588127753208298E-2</v>
      </c>
      <c r="AH12" s="19">
        <v>6.7327335902974197E-2</v>
      </c>
      <c r="AI12" s="19">
        <v>7.6998598584935296E-2</v>
      </c>
      <c r="AJ12" s="19">
        <v>7.5553415548456501E-2</v>
      </c>
      <c r="AK12" s="19"/>
      <c r="AL12" s="19">
        <v>7.52946001158568E-2</v>
      </c>
      <c r="AM12" s="19">
        <v>8.2740621505873399E-2</v>
      </c>
      <c r="AN12" s="19">
        <v>0.16513551952452701</v>
      </c>
      <c r="AO12" s="19"/>
      <c r="AP12" s="19">
        <v>6.7025254329481504E-2</v>
      </c>
      <c r="AQ12" s="19">
        <v>8.4173007304931699E-2</v>
      </c>
      <c r="AR12" s="19">
        <v>7.5318804536069497E-2</v>
      </c>
      <c r="AS12" s="19">
        <v>0.128476843336882</v>
      </c>
      <c r="AT12" s="19">
        <v>0.17615933123942801</v>
      </c>
      <c r="AU12" s="19"/>
      <c r="AV12" s="19">
        <v>5.1156777492790802E-2</v>
      </c>
      <c r="AW12" s="19">
        <v>8.2626613014471703E-2</v>
      </c>
      <c r="AX12" s="19">
        <v>5.5606475475097103E-2</v>
      </c>
      <c r="AY12" s="19">
        <v>5.8197161036673703E-2</v>
      </c>
      <c r="AZ12" s="19">
        <v>0.211663178943374</v>
      </c>
    </row>
    <row r="13" spans="2:52" x14ac:dyDescent="0.35">
      <c r="B13" s="16"/>
    </row>
    <row r="14" spans="2:52" x14ac:dyDescent="0.35">
      <c r="B14" t="s">
        <v>84</v>
      </c>
    </row>
    <row r="15" spans="2:52" x14ac:dyDescent="0.35">
      <c r="B15" t="s">
        <v>85</v>
      </c>
    </row>
    <row r="17" spans="2:2" x14ac:dyDescent="0.35">
      <c r="B17" s="8" t="str">
        <f>HYPERLINK("#'Contents'!A1", "Return to Contents")</f>
        <v>Return to Contents</v>
      </c>
    </row>
  </sheetData>
  <mergeCells count="9">
    <mergeCell ref="AL5:AN5"/>
    <mergeCell ref="AP5:AT5"/>
    <mergeCell ref="AV5:AZ5"/>
    <mergeCell ref="D2:AT2"/>
    <mergeCell ref="D5:E5"/>
    <mergeCell ref="G5:L5"/>
    <mergeCell ref="N5:Q5"/>
    <mergeCell ref="S5:AD5"/>
    <mergeCell ref="AF5:AJ5"/>
  </mergeCells>
  <pageMargins left="0.7" right="0.7" top="0.75" bottom="0.75" header="0.3" footer="0.3"/>
  <pageSetup paperSize="9"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B2:AZ17"/>
  <sheetViews>
    <sheetView showGridLines="0" workbookViewId="0">
      <pane xSplit="2" topLeftCell="C1" activePane="topRight" state="frozen"/>
      <selection pane="topRight"/>
    </sheetView>
  </sheetViews>
  <sheetFormatPr defaultColWidth="10.90625" defaultRowHeight="14.5" x14ac:dyDescent="0.35"/>
  <cols>
    <col min="2" max="2" width="25.7265625" customWidth="1"/>
    <col min="3" max="5" width="10.7265625" customWidth="1"/>
    <col min="6" max="6" width="2.1796875" customWidth="1"/>
    <col min="7" max="12" width="10.7265625" customWidth="1"/>
    <col min="13" max="13" width="2.1796875" customWidth="1"/>
    <col min="14" max="17" width="10.7265625" customWidth="1"/>
    <col min="18" max="18" width="2.1796875" customWidth="1"/>
    <col min="19" max="30" width="10.7265625" customWidth="1"/>
    <col min="31" max="31" width="2.1796875" customWidth="1"/>
    <col min="32" max="36" width="10.7265625" customWidth="1"/>
    <col min="37" max="37" width="2.1796875" customWidth="1"/>
    <col min="38" max="40" width="10.7265625" customWidth="1"/>
    <col min="41" max="41" width="2.1796875" customWidth="1"/>
    <col min="42" max="46" width="10.7265625" customWidth="1"/>
    <col min="47" max="47" width="2.1796875" customWidth="1"/>
    <col min="48" max="52" width="10.7265625" customWidth="1"/>
    <col min="53" max="53" width="2.1796875" customWidth="1"/>
  </cols>
  <sheetData>
    <row r="2" spans="2:52" ht="40" customHeight="1" x14ac:dyDescent="0.35">
      <c r="D2" s="31" t="s">
        <v>151</v>
      </c>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row>
    <row r="5" spans="2:52" ht="30" customHeight="1" x14ac:dyDescent="0.35">
      <c r="B5" s="15"/>
      <c r="C5" s="15"/>
      <c r="D5" s="30" t="s">
        <v>58</v>
      </c>
      <c r="E5" s="30"/>
      <c r="F5" s="15"/>
      <c r="G5" s="30" t="s">
        <v>59</v>
      </c>
      <c r="H5" s="30"/>
      <c r="I5" s="30"/>
      <c r="J5" s="30"/>
      <c r="K5" s="30"/>
      <c r="L5" s="30"/>
      <c r="M5" s="15"/>
      <c r="N5" s="30" t="s">
        <v>60</v>
      </c>
      <c r="O5" s="30"/>
      <c r="P5" s="30"/>
      <c r="Q5" s="30"/>
      <c r="R5" s="15"/>
      <c r="S5" s="30" t="s">
        <v>61</v>
      </c>
      <c r="T5" s="30"/>
      <c r="U5" s="30"/>
      <c r="V5" s="30"/>
      <c r="W5" s="30"/>
      <c r="X5" s="30"/>
      <c r="Y5" s="30"/>
      <c r="Z5" s="30"/>
      <c r="AA5" s="30"/>
      <c r="AB5" s="30"/>
      <c r="AC5" s="30"/>
      <c r="AD5" s="30"/>
      <c r="AE5" s="15"/>
      <c r="AF5" s="30" t="s">
        <v>62</v>
      </c>
      <c r="AG5" s="30"/>
      <c r="AH5" s="30"/>
      <c r="AI5" s="30"/>
      <c r="AJ5" s="30"/>
      <c r="AK5" s="15"/>
      <c r="AL5" s="30" t="s">
        <v>63</v>
      </c>
      <c r="AM5" s="30"/>
      <c r="AN5" s="30"/>
      <c r="AO5" s="15"/>
      <c r="AP5" s="30" t="s">
        <v>64</v>
      </c>
      <c r="AQ5" s="30"/>
      <c r="AR5" s="30"/>
      <c r="AS5" s="30"/>
      <c r="AT5" s="30"/>
      <c r="AU5" s="15"/>
      <c r="AV5" s="30" t="s">
        <v>65</v>
      </c>
      <c r="AW5" s="30"/>
      <c r="AX5" s="30"/>
      <c r="AY5" s="30"/>
      <c r="AZ5" s="30"/>
    </row>
    <row r="6" spans="2:52" ht="72.5" x14ac:dyDescent="0.35">
      <c r="B6" t="s">
        <v>15</v>
      </c>
      <c r="C6" s="9" t="s">
        <v>16</v>
      </c>
      <c r="D6" s="12" t="s">
        <v>17</v>
      </c>
      <c r="E6" s="12" t="s">
        <v>18</v>
      </c>
      <c r="G6" s="12" t="s">
        <v>21</v>
      </c>
      <c r="H6" s="12" t="s">
        <v>22</v>
      </c>
      <c r="I6" s="12" t="s">
        <v>23</v>
      </c>
      <c r="J6" s="12" t="s">
        <v>24</v>
      </c>
      <c r="K6" s="12" t="s">
        <v>25</v>
      </c>
      <c r="L6" s="12" t="s">
        <v>26</v>
      </c>
      <c r="N6" s="12" t="s">
        <v>27</v>
      </c>
      <c r="O6" s="12" t="s">
        <v>28</v>
      </c>
      <c r="P6" s="12" t="s">
        <v>29</v>
      </c>
      <c r="Q6" s="12" t="s">
        <v>30</v>
      </c>
      <c r="S6" s="12" t="s">
        <v>31</v>
      </c>
      <c r="T6" s="12" t="s">
        <v>32</v>
      </c>
      <c r="U6" s="12" t="s">
        <v>33</v>
      </c>
      <c r="V6" s="12" t="s">
        <v>34</v>
      </c>
      <c r="W6" s="12" t="s">
        <v>35</v>
      </c>
      <c r="X6" s="12" t="s">
        <v>36</v>
      </c>
      <c r="Y6" s="12" t="s">
        <v>37</v>
      </c>
      <c r="Z6" s="12" t="s">
        <v>38</v>
      </c>
      <c r="AA6" s="12" t="s">
        <v>39</v>
      </c>
      <c r="AB6" s="12" t="s">
        <v>40</v>
      </c>
      <c r="AC6" s="12" t="s">
        <v>41</v>
      </c>
      <c r="AD6" s="12" t="s">
        <v>42</v>
      </c>
      <c r="AF6" s="12" t="s">
        <v>43</v>
      </c>
      <c r="AG6" s="12" t="s">
        <v>44</v>
      </c>
      <c r="AH6" s="12" t="s">
        <v>45</v>
      </c>
      <c r="AI6" s="12" t="s">
        <v>46</v>
      </c>
      <c r="AJ6" s="12" t="s">
        <v>47</v>
      </c>
      <c r="AL6" s="12" t="s">
        <v>48</v>
      </c>
      <c r="AM6" s="12" t="s">
        <v>49</v>
      </c>
      <c r="AN6" s="12" t="s">
        <v>50</v>
      </c>
      <c r="AP6" s="12" t="s">
        <v>51</v>
      </c>
      <c r="AQ6" s="12" t="s">
        <v>52</v>
      </c>
      <c r="AR6" s="12" t="s">
        <v>53</v>
      </c>
      <c r="AS6" s="12" t="s">
        <v>54</v>
      </c>
      <c r="AT6" s="12" t="s">
        <v>50</v>
      </c>
      <c r="AV6" s="12" t="s">
        <v>51</v>
      </c>
      <c r="AW6" s="12" t="s">
        <v>52</v>
      </c>
      <c r="AX6" s="12" t="s">
        <v>55</v>
      </c>
      <c r="AY6" s="12" t="s">
        <v>56</v>
      </c>
      <c r="AZ6" s="12" t="s">
        <v>57</v>
      </c>
    </row>
    <row r="7" spans="2:52" ht="30" customHeight="1" x14ac:dyDescent="0.35">
      <c r="B7" s="10" t="s">
        <v>19</v>
      </c>
      <c r="C7" s="10">
        <v>4100</v>
      </c>
      <c r="D7" s="10">
        <v>2051</v>
      </c>
      <c r="E7" s="10">
        <v>2036</v>
      </c>
      <c r="F7" s="10"/>
      <c r="G7" s="10">
        <v>523</v>
      </c>
      <c r="H7" s="10">
        <v>691</v>
      </c>
      <c r="I7" s="10">
        <v>719</v>
      </c>
      <c r="J7" s="10">
        <v>697</v>
      </c>
      <c r="K7" s="10">
        <v>590</v>
      </c>
      <c r="L7" s="10">
        <v>880</v>
      </c>
      <c r="M7" s="10"/>
      <c r="N7" s="10">
        <v>1226</v>
      </c>
      <c r="O7" s="10">
        <v>1160</v>
      </c>
      <c r="P7" s="10">
        <v>758</v>
      </c>
      <c r="Q7" s="10">
        <v>944</v>
      </c>
      <c r="R7" s="10"/>
      <c r="S7" s="10">
        <v>559</v>
      </c>
      <c r="T7" s="10">
        <v>573</v>
      </c>
      <c r="U7" s="10">
        <v>336</v>
      </c>
      <c r="V7" s="10">
        <v>378</v>
      </c>
      <c r="W7" s="10">
        <v>304</v>
      </c>
      <c r="X7" s="10">
        <v>357</v>
      </c>
      <c r="Y7" s="10">
        <v>352</v>
      </c>
      <c r="Z7" s="10">
        <v>182</v>
      </c>
      <c r="AA7" s="10">
        <v>466</v>
      </c>
      <c r="AB7" s="10">
        <v>286</v>
      </c>
      <c r="AC7" s="10">
        <v>196</v>
      </c>
      <c r="AD7" s="10">
        <v>111</v>
      </c>
      <c r="AE7" s="10"/>
      <c r="AF7" s="10">
        <v>1057</v>
      </c>
      <c r="AG7" s="10">
        <v>858</v>
      </c>
      <c r="AH7" s="10">
        <v>1137</v>
      </c>
      <c r="AI7" s="10">
        <v>447</v>
      </c>
      <c r="AJ7" s="10">
        <v>69</v>
      </c>
      <c r="AK7" s="10"/>
      <c r="AL7" s="10">
        <v>1402</v>
      </c>
      <c r="AM7" s="10">
        <v>1680</v>
      </c>
      <c r="AN7" s="10">
        <v>633</v>
      </c>
      <c r="AO7" s="10"/>
      <c r="AP7" s="10">
        <v>1401</v>
      </c>
      <c r="AQ7" s="10">
        <v>1205</v>
      </c>
      <c r="AR7" s="10">
        <v>272</v>
      </c>
      <c r="AS7" s="10">
        <v>54</v>
      </c>
      <c r="AT7" s="10">
        <v>573</v>
      </c>
      <c r="AU7" s="10"/>
      <c r="AV7" s="10">
        <v>792</v>
      </c>
      <c r="AW7" s="10">
        <v>1589</v>
      </c>
      <c r="AX7" s="10">
        <v>290</v>
      </c>
      <c r="AY7" s="10">
        <v>447</v>
      </c>
      <c r="AZ7" s="10">
        <v>382</v>
      </c>
    </row>
    <row r="8" spans="2:52" ht="30" customHeight="1" x14ac:dyDescent="0.35">
      <c r="B8" s="11" t="s">
        <v>20</v>
      </c>
      <c r="C8" s="11">
        <v>4100</v>
      </c>
      <c r="D8" s="11">
        <v>2018</v>
      </c>
      <c r="E8" s="11">
        <v>2069</v>
      </c>
      <c r="F8" s="11"/>
      <c r="G8" s="11">
        <v>571</v>
      </c>
      <c r="H8" s="11">
        <v>700</v>
      </c>
      <c r="I8" s="11">
        <v>699</v>
      </c>
      <c r="J8" s="11">
        <v>697</v>
      </c>
      <c r="K8" s="11">
        <v>576</v>
      </c>
      <c r="L8" s="11">
        <v>858</v>
      </c>
      <c r="M8" s="11"/>
      <c r="N8" s="11">
        <v>1104</v>
      </c>
      <c r="O8" s="11">
        <v>1063</v>
      </c>
      <c r="P8" s="11">
        <v>899</v>
      </c>
      <c r="Q8" s="11">
        <v>1022</v>
      </c>
      <c r="R8" s="11"/>
      <c r="S8" s="11">
        <v>574</v>
      </c>
      <c r="T8" s="11">
        <v>533</v>
      </c>
      <c r="U8" s="11">
        <v>328</v>
      </c>
      <c r="V8" s="11">
        <v>369</v>
      </c>
      <c r="W8" s="11">
        <v>287</v>
      </c>
      <c r="X8" s="11">
        <v>369</v>
      </c>
      <c r="Y8" s="11">
        <v>328</v>
      </c>
      <c r="Z8" s="11">
        <v>164</v>
      </c>
      <c r="AA8" s="11">
        <v>451</v>
      </c>
      <c r="AB8" s="11">
        <v>369</v>
      </c>
      <c r="AC8" s="11">
        <v>205</v>
      </c>
      <c r="AD8" s="11">
        <v>123</v>
      </c>
      <c r="AE8" s="11"/>
      <c r="AF8" s="11">
        <v>1092</v>
      </c>
      <c r="AG8" s="11">
        <v>884</v>
      </c>
      <c r="AH8" s="11">
        <v>1109</v>
      </c>
      <c r="AI8" s="11">
        <v>420</v>
      </c>
      <c r="AJ8" s="11">
        <v>57</v>
      </c>
      <c r="AK8" s="11"/>
      <c r="AL8" s="11">
        <v>1388</v>
      </c>
      <c r="AM8" s="11">
        <v>1656</v>
      </c>
      <c r="AN8" s="11">
        <v>648</v>
      </c>
      <c r="AO8" s="11"/>
      <c r="AP8" s="11">
        <v>1357</v>
      </c>
      <c r="AQ8" s="11">
        <v>1194</v>
      </c>
      <c r="AR8" s="11">
        <v>262</v>
      </c>
      <c r="AS8" s="11">
        <v>53</v>
      </c>
      <c r="AT8" s="11">
        <v>593</v>
      </c>
      <c r="AU8" s="11"/>
      <c r="AV8" s="11">
        <v>766</v>
      </c>
      <c r="AW8" s="11">
        <v>1598</v>
      </c>
      <c r="AX8" s="11">
        <v>282</v>
      </c>
      <c r="AY8" s="11">
        <v>441</v>
      </c>
      <c r="AZ8" s="11">
        <v>382</v>
      </c>
    </row>
    <row r="9" spans="2:52" ht="29" x14ac:dyDescent="0.35">
      <c r="B9" s="18" t="s">
        <v>146</v>
      </c>
      <c r="C9" s="17">
        <v>0.48986484446893303</v>
      </c>
      <c r="D9" s="17">
        <v>0.46115341667185999</v>
      </c>
      <c r="E9" s="17">
        <v>0.51700809144355098</v>
      </c>
      <c r="F9" s="17"/>
      <c r="G9" s="17">
        <v>0.50920633303610796</v>
      </c>
      <c r="H9" s="17">
        <v>0.54056867917082496</v>
      </c>
      <c r="I9" s="17">
        <v>0.52423299501215104</v>
      </c>
      <c r="J9" s="17">
        <v>0.46070757622784497</v>
      </c>
      <c r="K9" s="17">
        <v>0.47576398704749101</v>
      </c>
      <c r="L9" s="17">
        <v>0.44077276587959302</v>
      </c>
      <c r="M9" s="17"/>
      <c r="N9" s="17">
        <v>0.50766339835154395</v>
      </c>
      <c r="O9" s="17">
        <v>0.49352439605127801</v>
      </c>
      <c r="P9" s="17">
        <v>0.48215261821762501</v>
      </c>
      <c r="Q9" s="17">
        <v>0.47243360823182101</v>
      </c>
      <c r="R9" s="17"/>
      <c r="S9" s="17">
        <v>0.48152677031368302</v>
      </c>
      <c r="T9" s="17">
        <v>0.46175238636807803</v>
      </c>
      <c r="U9" s="17">
        <v>0.50180067844820198</v>
      </c>
      <c r="V9" s="17">
        <v>0.48533935719406801</v>
      </c>
      <c r="W9" s="17">
        <v>0.50236346884306604</v>
      </c>
      <c r="X9" s="17">
        <v>0.41768058873432901</v>
      </c>
      <c r="Y9" s="17">
        <v>0.47333415503127002</v>
      </c>
      <c r="Z9" s="17">
        <v>0.52193899017158396</v>
      </c>
      <c r="AA9" s="17">
        <v>0.53318825954367999</v>
      </c>
      <c r="AB9" s="17">
        <v>0.50365155065482503</v>
      </c>
      <c r="AC9" s="17">
        <v>0.51713592952711696</v>
      </c>
      <c r="AD9" s="17">
        <v>0.57538798912142197</v>
      </c>
      <c r="AE9" s="17"/>
      <c r="AF9" s="17">
        <v>0.41915981553005499</v>
      </c>
      <c r="AG9" s="17">
        <v>0.49870075048516499</v>
      </c>
      <c r="AH9" s="17">
        <v>0.53268942145900999</v>
      </c>
      <c r="AI9" s="17">
        <v>0.56324615982218196</v>
      </c>
      <c r="AJ9" s="17">
        <v>0.60962903492811804</v>
      </c>
      <c r="AK9" s="17"/>
      <c r="AL9" s="17">
        <v>0.45912930608063701</v>
      </c>
      <c r="AM9" s="17">
        <v>0.52121903808049097</v>
      </c>
      <c r="AN9" s="17">
        <v>0.45458295386635</v>
      </c>
      <c r="AO9" s="17"/>
      <c r="AP9" s="17">
        <v>0.44855906391622502</v>
      </c>
      <c r="AQ9" s="17">
        <v>0.543453492917508</v>
      </c>
      <c r="AR9" s="17">
        <v>0.48962710548971899</v>
      </c>
      <c r="AS9" s="17">
        <v>0.48011414677032899</v>
      </c>
      <c r="AT9" s="17">
        <v>0.458647154116886</v>
      </c>
      <c r="AU9" s="17"/>
      <c r="AV9" s="17">
        <v>0.449895577193762</v>
      </c>
      <c r="AW9" s="17">
        <v>0.53231070815223303</v>
      </c>
      <c r="AX9" s="17">
        <v>0.56008743757509505</v>
      </c>
      <c r="AY9" s="17">
        <v>0.45622965503003399</v>
      </c>
      <c r="AZ9" s="17">
        <v>0.41518446162109501</v>
      </c>
    </row>
    <row r="10" spans="2:52" ht="43.5" x14ac:dyDescent="0.35">
      <c r="B10" s="18" t="s">
        <v>147</v>
      </c>
      <c r="C10" s="17">
        <v>0.34984094401468502</v>
      </c>
      <c r="D10" s="17">
        <v>0.37510569229479102</v>
      </c>
      <c r="E10" s="17">
        <v>0.326940517885703</v>
      </c>
      <c r="F10" s="17"/>
      <c r="G10" s="17">
        <v>0.32877183869247201</v>
      </c>
      <c r="H10" s="17">
        <v>0.29406120395191898</v>
      </c>
      <c r="I10" s="17">
        <v>0.323974230028375</v>
      </c>
      <c r="J10" s="17">
        <v>0.357472645425153</v>
      </c>
      <c r="K10" s="17">
        <v>0.36910183011256698</v>
      </c>
      <c r="L10" s="17">
        <v>0.41131794455292597</v>
      </c>
      <c r="M10" s="17"/>
      <c r="N10" s="17">
        <v>0.36888870569604398</v>
      </c>
      <c r="O10" s="17">
        <v>0.33974855608368398</v>
      </c>
      <c r="P10" s="17">
        <v>0.35675079747077898</v>
      </c>
      <c r="Q10" s="17">
        <v>0.33499197121395402</v>
      </c>
      <c r="R10" s="17"/>
      <c r="S10" s="17">
        <v>0.35472940143392401</v>
      </c>
      <c r="T10" s="17">
        <v>0.37781787707876402</v>
      </c>
      <c r="U10" s="17">
        <v>0.36741952118143101</v>
      </c>
      <c r="V10" s="17">
        <v>0.32523262399606401</v>
      </c>
      <c r="W10" s="17">
        <v>0.34067751283305903</v>
      </c>
      <c r="X10" s="17">
        <v>0.39916947454551599</v>
      </c>
      <c r="Y10" s="17">
        <v>0.37272625909775903</v>
      </c>
      <c r="Z10" s="17">
        <v>0.33967788898719098</v>
      </c>
      <c r="AA10" s="17">
        <v>0.31810793843229301</v>
      </c>
      <c r="AB10" s="17">
        <v>0.320145195145775</v>
      </c>
      <c r="AC10" s="17">
        <v>0.34692718345934098</v>
      </c>
      <c r="AD10" s="17">
        <v>0.26895687350438302</v>
      </c>
      <c r="AE10" s="17"/>
      <c r="AF10" s="17">
        <v>0.36735242203546697</v>
      </c>
      <c r="AG10" s="17">
        <v>0.35670380832895998</v>
      </c>
      <c r="AH10" s="17">
        <v>0.34818818616932701</v>
      </c>
      <c r="AI10" s="17">
        <v>0.31614993016239701</v>
      </c>
      <c r="AJ10" s="17">
        <v>0.247614540842134</v>
      </c>
      <c r="AK10" s="17"/>
      <c r="AL10" s="17">
        <v>0.38529734631492202</v>
      </c>
      <c r="AM10" s="17">
        <v>0.34865555147469102</v>
      </c>
      <c r="AN10" s="17">
        <v>0.30776602982397799</v>
      </c>
      <c r="AO10" s="17"/>
      <c r="AP10" s="17">
        <v>0.41313750031683399</v>
      </c>
      <c r="AQ10" s="17">
        <v>0.31982908052973802</v>
      </c>
      <c r="AR10" s="17">
        <v>0.38384416793154702</v>
      </c>
      <c r="AS10" s="17">
        <v>0.32851233334340102</v>
      </c>
      <c r="AT10" s="17">
        <v>0.29162264700004698</v>
      </c>
      <c r="AU10" s="17"/>
      <c r="AV10" s="17">
        <v>0.42651180791927301</v>
      </c>
      <c r="AW10" s="17">
        <v>0.32880243894704297</v>
      </c>
      <c r="AX10" s="17">
        <v>0.35827494793083298</v>
      </c>
      <c r="AY10" s="17">
        <v>0.36190929239578201</v>
      </c>
      <c r="AZ10" s="17">
        <v>0.317752034630368</v>
      </c>
    </row>
    <row r="11" spans="2:52" ht="29" x14ac:dyDescent="0.35">
      <c r="B11" s="18" t="s">
        <v>148</v>
      </c>
      <c r="C11" s="17">
        <v>6.2214955911294403E-2</v>
      </c>
      <c r="D11" s="17">
        <v>7.72090036030319E-2</v>
      </c>
      <c r="E11" s="17">
        <v>4.7585823297371398E-2</v>
      </c>
      <c r="F11" s="17"/>
      <c r="G11" s="17">
        <v>9.1854754946486705E-2</v>
      </c>
      <c r="H11" s="17">
        <v>6.6158002762183005E-2</v>
      </c>
      <c r="I11" s="17">
        <v>5.0802984015699201E-2</v>
      </c>
      <c r="J11" s="17">
        <v>5.5352640588090599E-2</v>
      </c>
      <c r="K11" s="17">
        <v>4.8379911065682402E-2</v>
      </c>
      <c r="L11" s="17">
        <v>6.3446920738308502E-2</v>
      </c>
      <c r="M11" s="17"/>
      <c r="N11" s="17">
        <v>4.70359051468996E-2</v>
      </c>
      <c r="O11" s="17">
        <v>7.0411315156018603E-2</v>
      </c>
      <c r="P11" s="17">
        <v>6.9257839968105805E-2</v>
      </c>
      <c r="Q11" s="17">
        <v>6.3661025185780096E-2</v>
      </c>
      <c r="R11" s="17"/>
      <c r="S11" s="17">
        <v>6.1910892599251699E-2</v>
      </c>
      <c r="T11" s="17">
        <v>4.94335524128557E-2</v>
      </c>
      <c r="U11" s="17">
        <v>4.7493559838564799E-2</v>
      </c>
      <c r="V11" s="17">
        <v>5.6270615085689597E-2</v>
      </c>
      <c r="W11" s="17">
        <v>7.2003240676446395E-2</v>
      </c>
      <c r="X11" s="17">
        <v>8.3322740277962506E-2</v>
      </c>
      <c r="Y11" s="17">
        <v>6.905335562171E-2</v>
      </c>
      <c r="Z11" s="17">
        <v>5.9876867422720199E-2</v>
      </c>
      <c r="AA11" s="17">
        <v>6.6015808138938398E-2</v>
      </c>
      <c r="AB11" s="17">
        <v>6.6799200561298705E-2</v>
      </c>
      <c r="AC11" s="17">
        <v>5.1767941772902899E-2</v>
      </c>
      <c r="AD11" s="17">
        <v>6.4549157441466304E-2</v>
      </c>
      <c r="AE11" s="17"/>
      <c r="AF11" s="17">
        <v>8.5919049080765003E-2</v>
      </c>
      <c r="AG11" s="17">
        <v>5.1654406236012397E-2</v>
      </c>
      <c r="AH11" s="17">
        <v>6.15257114128403E-2</v>
      </c>
      <c r="AI11" s="17">
        <v>2.90421294242952E-2</v>
      </c>
      <c r="AJ11" s="17">
        <v>7.3461956088511499E-2</v>
      </c>
      <c r="AK11" s="17"/>
      <c r="AL11" s="17">
        <v>7.2749992321603799E-2</v>
      </c>
      <c r="AM11" s="17">
        <v>4.85473636856446E-2</v>
      </c>
      <c r="AN11" s="17">
        <v>7.0603566954519206E-2</v>
      </c>
      <c r="AO11" s="17"/>
      <c r="AP11" s="17">
        <v>6.8202453249737893E-2</v>
      </c>
      <c r="AQ11" s="17">
        <v>5.5271346747111497E-2</v>
      </c>
      <c r="AR11" s="17">
        <v>4.6169802532469002E-2</v>
      </c>
      <c r="AS11" s="17">
        <v>9.3283759729944404E-2</v>
      </c>
      <c r="AT11" s="17">
        <v>7.1913075718548505E-2</v>
      </c>
      <c r="AU11" s="17"/>
      <c r="AV11" s="17">
        <v>5.90497944761183E-2</v>
      </c>
      <c r="AW11" s="17">
        <v>5.85653427074233E-2</v>
      </c>
      <c r="AX11" s="17">
        <v>3.3279338916082597E-2</v>
      </c>
      <c r="AY11" s="17">
        <v>0.107534522319683</v>
      </c>
      <c r="AZ11" s="17">
        <v>3.6970265184861503E-2</v>
      </c>
    </row>
    <row r="12" spans="2:52" x14ac:dyDescent="0.35">
      <c r="B12" s="18" t="s">
        <v>96</v>
      </c>
      <c r="C12" s="19">
        <v>9.8079255605086804E-2</v>
      </c>
      <c r="D12" s="19">
        <v>8.6531887430316701E-2</v>
      </c>
      <c r="E12" s="19">
        <v>0.108465567373374</v>
      </c>
      <c r="F12" s="19"/>
      <c r="G12" s="19">
        <v>7.0167073324933604E-2</v>
      </c>
      <c r="H12" s="19">
        <v>9.9212114115073496E-2</v>
      </c>
      <c r="I12" s="19">
        <v>0.100989790943775</v>
      </c>
      <c r="J12" s="19">
        <v>0.126467137758912</v>
      </c>
      <c r="K12" s="19">
        <v>0.10675427177426</v>
      </c>
      <c r="L12" s="19">
        <v>8.4462368829172907E-2</v>
      </c>
      <c r="M12" s="19"/>
      <c r="N12" s="19">
        <v>7.6411990805511795E-2</v>
      </c>
      <c r="O12" s="19">
        <v>9.6315732709019802E-2</v>
      </c>
      <c r="P12" s="19">
        <v>9.1838744343490694E-2</v>
      </c>
      <c r="Q12" s="19">
        <v>0.12891339536844501</v>
      </c>
      <c r="R12" s="19"/>
      <c r="S12" s="19">
        <v>0.101832935653141</v>
      </c>
      <c r="T12" s="19">
        <v>0.110996184140303</v>
      </c>
      <c r="U12" s="19">
        <v>8.3286240531802003E-2</v>
      </c>
      <c r="V12" s="19">
        <v>0.133157403724178</v>
      </c>
      <c r="W12" s="19">
        <v>8.4955777647429204E-2</v>
      </c>
      <c r="X12" s="19">
        <v>9.9827196442192595E-2</v>
      </c>
      <c r="Y12" s="19">
        <v>8.4886230249260203E-2</v>
      </c>
      <c r="Z12" s="19">
        <v>7.8506253418505395E-2</v>
      </c>
      <c r="AA12" s="19">
        <v>8.2687993885088504E-2</v>
      </c>
      <c r="AB12" s="19">
        <v>0.109404053638101</v>
      </c>
      <c r="AC12" s="19">
        <v>8.4168945240638296E-2</v>
      </c>
      <c r="AD12" s="19">
        <v>9.1105979932728801E-2</v>
      </c>
      <c r="AE12" s="19"/>
      <c r="AF12" s="19">
        <v>0.127568713353714</v>
      </c>
      <c r="AG12" s="19">
        <v>9.2941034949862097E-2</v>
      </c>
      <c r="AH12" s="19">
        <v>5.7596680958823497E-2</v>
      </c>
      <c r="AI12" s="19">
        <v>9.1561780591126296E-2</v>
      </c>
      <c r="AJ12" s="19">
        <v>6.9294468141236298E-2</v>
      </c>
      <c r="AK12" s="19"/>
      <c r="AL12" s="19">
        <v>8.2823355282837602E-2</v>
      </c>
      <c r="AM12" s="19">
        <v>8.1578046759173697E-2</v>
      </c>
      <c r="AN12" s="19">
        <v>0.167047449355153</v>
      </c>
      <c r="AO12" s="19"/>
      <c r="AP12" s="19">
        <v>7.0100982517203106E-2</v>
      </c>
      <c r="AQ12" s="19">
        <v>8.1446079805642696E-2</v>
      </c>
      <c r="AR12" s="19">
        <v>8.0358924046264393E-2</v>
      </c>
      <c r="AS12" s="19">
        <v>9.8089760156325007E-2</v>
      </c>
      <c r="AT12" s="19">
        <v>0.177817123164518</v>
      </c>
      <c r="AU12" s="19"/>
      <c r="AV12" s="19">
        <v>6.4542820410846205E-2</v>
      </c>
      <c r="AW12" s="19">
        <v>8.0321510193300805E-2</v>
      </c>
      <c r="AX12" s="19">
        <v>4.8358275577989801E-2</v>
      </c>
      <c r="AY12" s="19">
        <v>7.4326530254501505E-2</v>
      </c>
      <c r="AZ12" s="19">
        <v>0.230093238563675</v>
      </c>
    </row>
    <row r="13" spans="2:52" x14ac:dyDescent="0.35">
      <c r="B13" s="16"/>
    </row>
    <row r="14" spans="2:52" x14ac:dyDescent="0.35">
      <c r="B14" t="s">
        <v>84</v>
      </c>
    </row>
    <row r="15" spans="2:52" x14ac:dyDescent="0.35">
      <c r="B15" t="s">
        <v>85</v>
      </c>
    </row>
    <row r="17" spans="2:2" x14ac:dyDescent="0.35">
      <c r="B17" s="8" t="str">
        <f>HYPERLINK("#'Contents'!A1", "Return to Contents")</f>
        <v>Return to Contents</v>
      </c>
    </row>
  </sheetData>
  <mergeCells count="9">
    <mergeCell ref="AL5:AN5"/>
    <mergeCell ref="AP5:AT5"/>
    <mergeCell ref="AV5:AZ5"/>
    <mergeCell ref="D2:AT2"/>
    <mergeCell ref="D5:E5"/>
    <mergeCell ref="G5:L5"/>
    <mergeCell ref="N5:Q5"/>
    <mergeCell ref="S5:AD5"/>
    <mergeCell ref="AF5:AJ5"/>
  </mergeCells>
  <pageMargins left="0.7" right="0.7" top="0.75" bottom="0.75" header="0.3" footer="0.3"/>
  <pageSetup paperSize="9"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B2:AZ17"/>
  <sheetViews>
    <sheetView showGridLines="0" workbookViewId="0">
      <pane xSplit="2" topLeftCell="C1" activePane="topRight" state="frozen"/>
      <selection pane="topRight"/>
    </sheetView>
  </sheetViews>
  <sheetFormatPr defaultColWidth="10.90625" defaultRowHeight="14.5" x14ac:dyDescent="0.35"/>
  <cols>
    <col min="2" max="2" width="25.7265625" customWidth="1"/>
    <col min="3" max="5" width="10.7265625" customWidth="1"/>
    <col min="6" max="6" width="2.1796875" customWidth="1"/>
    <col min="7" max="12" width="10.7265625" customWidth="1"/>
    <col min="13" max="13" width="2.1796875" customWidth="1"/>
    <col min="14" max="17" width="10.7265625" customWidth="1"/>
    <col min="18" max="18" width="2.1796875" customWidth="1"/>
    <col min="19" max="30" width="10.7265625" customWidth="1"/>
    <col min="31" max="31" width="2.1796875" customWidth="1"/>
    <col min="32" max="36" width="10.7265625" customWidth="1"/>
    <col min="37" max="37" width="2.1796875" customWidth="1"/>
    <col min="38" max="40" width="10.7265625" customWidth="1"/>
    <col min="41" max="41" width="2.1796875" customWidth="1"/>
    <col min="42" max="46" width="10.7265625" customWidth="1"/>
    <col min="47" max="47" width="2.1796875" customWidth="1"/>
    <col min="48" max="52" width="10.7265625" customWidth="1"/>
    <col min="53" max="53" width="2.1796875" customWidth="1"/>
  </cols>
  <sheetData>
    <row r="2" spans="2:52" ht="40" customHeight="1" x14ac:dyDescent="0.35">
      <c r="D2" s="31" t="s">
        <v>152</v>
      </c>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row>
    <row r="5" spans="2:52" ht="30" customHeight="1" x14ac:dyDescent="0.35">
      <c r="B5" s="15"/>
      <c r="C5" s="15"/>
      <c r="D5" s="30" t="s">
        <v>58</v>
      </c>
      <c r="E5" s="30"/>
      <c r="F5" s="15"/>
      <c r="G5" s="30" t="s">
        <v>59</v>
      </c>
      <c r="H5" s="30"/>
      <c r="I5" s="30"/>
      <c r="J5" s="30"/>
      <c r="K5" s="30"/>
      <c r="L5" s="30"/>
      <c r="M5" s="15"/>
      <c r="N5" s="30" t="s">
        <v>60</v>
      </c>
      <c r="O5" s="30"/>
      <c r="P5" s="30"/>
      <c r="Q5" s="30"/>
      <c r="R5" s="15"/>
      <c r="S5" s="30" t="s">
        <v>61</v>
      </c>
      <c r="T5" s="30"/>
      <c r="U5" s="30"/>
      <c r="V5" s="30"/>
      <c r="W5" s="30"/>
      <c r="X5" s="30"/>
      <c r="Y5" s="30"/>
      <c r="Z5" s="30"/>
      <c r="AA5" s="30"/>
      <c r="AB5" s="30"/>
      <c r="AC5" s="30"/>
      <c r="AD5" s="30"/>
      <c r="AE5" s="15"/>
      <c r="AF5" s="30" t="s">
        <v>62</v>
      </c>
      <c r="AG5" s="30"/>
      <c r="AH5" s="30"/>
      <c r="AI5" s="30"/>
      <c r="AJ5" s="30"/>
      <c r="AK5" s="15"/>
      <c r="AL5" s="30" t="s">
        <v>63</v>
      </c>
      <c r="AM5" s="30"/>
      <c r="AN5" s="30"/>
      <c r="AO5" s="15"/>
      <c r="AP5" s="30" t="s">
        <v>64</v>
      </c>
      <c r="AQ5" s="30"/>
      <c r="AR5" s="30"/>
      <c r="AS5" s="30"/>
      <c r="AT5" s="30"/>
      <c r="AU5" s="15"/>
      <c r="AV5" s="30" t="s">
        <v>65</v>
      </c>
      <c r="AW5" s="30"/>
      <c r="AX5" s="30"/>
      <c r="AY5" s="30"/>
      <c r="AZ5" s="30"/>
    </row>
    <row r="6" spans="2:52" ht="72.5" x14ac:dyDescent="0.35">
      <c r="B6" t="s">
        <v>15</v>
      </c>
      <c r="C6" s="9" t="s">
        <v>16</v>
      </c>
      <c r="D6" s="12" t="s">
        <v>17</v>
      </c>
      <c r="E6" s="12" t="s">
        <v>18</v>
      </c>
      <c r="G6" s="12" t="s">
        <v>21</v>
      </c>
      <c r="H6" s="12" t="s">
        <v>22</v>
      </c>
      <c r="I6" s="12" t="s">
        <v>23</v>
      </c>
      <c r="J6" s="12" t="s">
        <v>24</v>
      </c>
      <c r="K6" s="12" t="s">
        <v>25</v>
      </c>
      <c r="L6" s="12" t="s">
        <v>26</v>
      </c>
      <c r="N6" s="12" t="s">
        <v>27</v>
      </c>
      <c r="O6" s="12" t="s">
        <v>28</v>
      </c>
      <c r="P6" s="12" t="s">
        <v>29</v>
      </c>
      <c r="Q6" s="12" t="s">
        <v>30</v>
      </c>
      <c r="S6" s="12" t="s">
        <v>31</v>
      </c>
      <c r="T6" s="12" t="s">
        <v>32</v>
      </c>
      <c r="U6" s="12" t="s">
        <v>33</v>
      </c>
      <c r="V6" s="12" t="s">
        <v>34</v>
      </c>
      <c r="W6" s="12" t="s">
        <v>35</v>
      </c>
      <c r="X6" s="12" t="s">
        <v>36</v>
      </c>
      <c r="Y6" s="12" t="s">
        <v>37</v>
      </c>
      <c r="Z6" s="12" t="s">
        <v>38</v>
      </c>
      <c r="AA6" s="12" t="s">
        <v>39</v>
      </c>
      <c r="AB6" s="12" t="s">
        <v>40</v>
      </c>
      <c r="AC6" s="12" t="s">
        <v>41</v>
      </c>
      <c r="AD6" s="12" t="s">
        <v>42</v>
      </c>
      <c r="AF6" s="12" t="s">
        <v>43</v>
      </c>
      <c r="AG6" s="12" t="s">
        <v>44</v>
      </c>
      <c r="AH6" s="12" t="s">
        <v>45</v>
      </c>
      <c r="AI6" s="12" t="s">
        <v>46</v>
      </c>
      <c r="AJ6" s="12" t="s">
        <v>47</v>
      </c>
      <c r="AL6" s="12" t="s">
        <v>48</v>
      </c>
      <c r="AM6" s="12" t="s">
        <v>49</v>
      </c>
      <c r="AN6" s="12" t="s">
        <v>50</v>
      </c>
      <c r="AP6" s="12" t="s">
        <v>51</v>
      </c>
      <c r="AQ6" s="12" t="s">
        <v>52</v>
      </c>
      <c r="AR6" s="12" t="s">
        <v>53</v>
      </c>
      <c r="AS6" s="12" t="s">
        <v>54</v>
      </c>
      <c r="AT6" s="12" t="s">
        <v>50</v>
      </c>
      <c r="AV6" s="12" t="s">
        <v>51</v>
      </c>
      <c r="AW6" s="12" t="s">
        <v>52</v>
      </c>
      <c r="AX6" s="12" t="s">
        <v>55</v>
      </c>
      <c r="AY6" s="12" t="s">
        <v>56</v>
      </c>
      <c r="AZ6" s="12" t="s">
        <v>57</v>
      </c>
    </row>
    <row r="7" spans="2:52" ht="30" customHeight="1" x14ac:dyDescent="0.35">
      <c r="B7" s="10" t="s">
        <v>19</v>
      </c>
      <c r="C7" s="10">
        <v>4100</v>
      </c>
      <c r="D7" s="10">
        <v>2051</v>
      </c>
      <c r="E7" s="10">
        <v>2036</v>
      </c>
      <c r="F7" s="10"/>
      <c r="G7" s="10">
        <v>523</v>
      </c>
      <c r="H7" s="10">
        <v>691</v>
      </c>
      <c r="I7" s="10">
        <v>719</v>
      </c>
      <c r="J7" s="10">
        <v>697</v>
      </c>
      <c r="K7" s="10">
        <v>590</v>
      </c>
      <c r="L7" s="10">
        <v>880</v>
      </c>
      <c r="M7" s="10"/>
      <c r="N7" s="10">
        <v>1226</v>
      </c>
      <c r="O7" s="10">
        <v>1160</v>
      </c>
      <c r="P7" s="10">
        <v>758</v>
      </c>
      <c r="Q7" s="10">
        <v>944</v>
      </c>
      <c r="R7" s="10"/>
      <c r="S7" s="10">
        <v>559</v>
      </c>
      <c r="T7" s="10">
        <v>573</v>
      </c>
      <c r="U7" s="10">
        <v>336</v>
      </c>
      <c r="V7" s="10">
        <v>378</v>
      </c>
      <c r="W7" s="10">
        <v>304</v>
      </c>
      <c r="X7" s="10">
        <v>357</v>
      </c>
      <c r="Y7" s="10">
        <v>352</v>
      </c>
      <c r="Z7" s="10">
        <v>182</v>
      </c>
      <c r="AA7" s="10">
        <v>466</v>
      </c>
      <c r="AB7" s="10">
        <v>286</v>
      </c>
      <c r="AC7" s="10">
        <v>196</v>
      </c>
      <c r="AD7" s="10">
        <v>111</v>
      </c>
      <c r="AE7" s="10"/>
      <c r="AF7" s="10">
        <v>1057</v>
      </c>
      <c r="AG7" s="10">
        <v>858</v>
      </c>
      <c r="AH7" s="10">
        <v>1137</v>
      </c>
      <c r="AI7" s="10">
        <v>447</v>
      </c>
      <c r="AJ7" s="10">
        <v>69</v>
      </c>
      <c r="AK7" s="10"/>
      <c r="AL7" s="10">
        <v>1402</v>
      </c>
      <c r="AM7" s="10">
        <v>1680</v>
      </c>
      <c r="AN7" s="10">
        <v>633</v>
      </c>
      <c r="AO7" s="10"/>
      <c r="AP7" s="10">
        <v>1401</v>
      </c>
      <c r="AQ7" s="10">
        <v>1205</v>
      </c>
      <c r="AR7" s="10">
        <v>272</v>
      </c>
      <c r="AS7" s="10">
        <v>54</v>
      </c>
      <c r="AT7" s="10">
        <v>573</v>
      </c>
      <c r="AU7" s="10"/>
      <c r="AV7" s="10">
        <v>792</v>
      </c>
      <c r="AW7" s="10">
        <v>1589</v>
      </c>
      <c r="AX7" s="10">
        <v>290</v>
      </c>
      <c r="AY7" s="10">
        <v>447</v>
      </c>
      <c r="AZ7" s="10">
        <v>382</v>
      </c>
    </row>
    <row r="8" spans="2:52" ht="30" customHeight="1" x14ac:dyDescent="0.35">
      <c r="B8" s="11" t="s">
        <v>20</v>
      </c>
      <c r="C8" s="11">
        <v>4100</v>
      </c>
      <c r="D8" s="11">
        <v>2018</v>
      </c>
      <c r="E8" s="11">
        <v>2069</v>
      </c>
      <c r="F8" s="11"/>
      <c r="G8" s="11">
        <v>571</v>
      </c>
      <c r="H8" s="11">
        <v>700</v>
      </c>
      <c r="I8" s="11">
        <v>699</v>
      </c>
      <c r="J8" s="11">
        <v>697</v>
      </c>
      <c r="K8" s="11">
        <v>576</v>
      </c>
      <c r="L8" s="11">
        <v>858</v>
      </c>
      <c r="M8" s="11"/>
      <c r="N8" s="11">
        <v>1104</v>
      </c>
      <c r="O8" s="11">
        <v>1063</v>
      </c>
      <c r="P8" s="11">
        <v>899</v>
      </c>
      <c r="Q8" s="11">
        <v>1022</v>
      </c>
      <c r="R8" s="11"/>
      <c r="S8" s="11">
        <v>574</v>
      </c>
      <c r="T8" s="11">
        <v>533</v>
      </c>
      <c r="U8" s="11">
        <v>328</v>
      </c>
      <c r="V8" s="11">
        <v>369</v>
      </c>
      <c r="W8" s="11">
        <v>287</v>
      </c>
      <c r="X8" s="11">
        <v>369</v>
      </c>
      <c r="Y8" s="11">
        <v>328</v>
      </c>
      <c r="Z8" s="11">
        <v>164</v>
      </c>
      <c r="AA8" s="11">
        <v>451</v>
      </c>
      <c r="AB8" s="11">
        <v>369</v>
      </c>
      <c r="AC8" s="11">
        <v>205</v>
      </c>
      <c r="AD8" s="11">
        <v>123</v>
      </c>
      <c r="AE8" s="11"/>
      <c r="AF8" s="11">
        <v>1092</v>
      </c>
      <c r="AG8" s="11">
        <v>884</v>
      </c>
      <c r="AH8" s="11">
        <v>1109</v>
      </c>
      <c r="AI8" s="11">
        <v>420</v>
      </c>
      <c r="AJ8" s="11">
        <v>57</v>
      </c>
      <c r="AK8" s="11"/>
      <c r="AL8" s="11">
        <v>1388</v>
      </c>
      <c r="AM8" s="11">
        <v>1656</v>
      </c>
      <c r="AN8" s="11">
        <v>648</v>
      </c>
      <c r="AO8" s="11"/>
      <c r="AP8" s="11">
        <v>1357</v>
      </c>
      <c r="AQ8" s="11">
        <v>1194</v>
      </c>
      <c r="AR8" s="11">
        <v>262</v>
      </c>
      <c r="AS8" s="11">
        <v>53</v>
      </c>
      <c r="AT8" s="11">
        <v>593</v>
      </c>
      <c r="AU8" s="11"/>
      <c r="AV8" s="11">
        <v>766</v>
      </c>
      <c r="AW8" s="11">
        <v>1598</v>
      </c>
      <c r="AX8" s="11">
        <v>282</v>
      </c>
      <c r="AY8" s="11">
        <v>441</v>
      </c>
      <c r="AZ8" s="11">
        <v>382</v>
      </c>
    </row>
    <row r="9" spans="2:52" ht="29" x14ac:dyDescent="0.35">
      <c r="B9" s="18" t="s">
        <v>146</v>
      </c>
      <c r="C9" s="17">
        <v>0.25257968075359499</v>
      </c>
      <c r="D9" s="17">
        <v>0.27392120295641198</v>
      </c>
      <c r="E9" s="17">
        <v>0.229958978793845</v>
      </c>
      <c r="F9" s="17"/>
      <c r="G9" s="17">
        <v>0.40217876312867401</v>
      </c>
      <c r="H9" s="17">
        <v>0.381564845681793</v>
      </c>
      <c r="I9" s="17">
        <v>0.28716597537844701</v>
      </c>
      <c r="J9" s="17">
        <v>0.19561298276257499</v>
      </c>
      <c r="K9" s="17">
        <v>0.135627823155896</v>
      </c>
      <c r="L9" s="17">
        <v>0.144441999538863</v>
      </c>
      <c r="M9" s="17"/>
      <c r="N9" s="17">
        <v>0.288446962821232</v>
      </c>
      <c r="O9" s="17">
        <v>0.25135573600935202</v>
      </c>
      <c r="P9" s="17">
        <v>0.25205284034541497</v>
      </c>
      <c r="Q9" s="17">
        <v>0.21552826332005501</v>
      </c>
      <c r="R9" s="17"/>
      <c r="S9" s="17">
        <v>0.38776238193503598</v>
      </c>
      <c r="T9" s="17">
        <v>0.17087151233082601</v>
      </c>
      <c r="U9" s="17">
        <v>0.208087087508182</v>
      </c>
      <c r="V9" s="17">
        <v>0.203810404704623</v>
      </c>
      <c r="W9" s="17">
        <v>0.229343527369191</v>
      </c>
      <c r="X9" s="17">
        <v>0.236806256016453</v>
      </c>
      <c r="Y9" s="17">
        <v>0.240947037243643</v>
      </c>
      <c r="Z9" s="17">
        <v>0.21742109479166599</v>
      </c>
      <c r="AA9" s="17">
        <v>0.27645067048649902</v>
      </c>
      <c r="AB9" s="17">
        <v>0.235619189791759</v>
      </c>
      <c r="AC9" s="17">
        <v>0.317487798967863</v>
      </c>
      <c r="AD9" s="17">
        <v>0.275374979798099</v>
      </c>
      <c r="AE9" s="17"/>
      <c r="AF9" s="17">
        <v>0.17675642294448801</v>
      </c>
      <c r="AG9" s="17">
        <v>0.20766974019562801</v>
      </c>
      <c r="AH9" s="17">
        <v>0.32982864549098401</v>
      </c>
      <c r="AI9" s="17">
        <v>0.40182206835256701</v>
      </c>
      <c r="AJ9" s="17">
        <v>0.40565871482660498</v>
      </c>
      <c r="AK9" s="17"/>
      <c r="AL9" s="17">
        <v>0.152746756399286</v>
      </c>
      <c r="AM9" s="17">
        <v>0.30032554348985002</v>
      </c>
      <c r="AN9" s="17">
        <v>0.28105278014467699</v>
      </c>
      <c r="AO9" s="17"/>
      <c r="AP9" s="17">
        <v>0.19050938106843701</v>
      </c>
      <c r="AQ9" s="17">
        <v>0.34362912978425197</v>
      </c>
      <c r="AR9" s="17">
        <v>0.242834698285953</v>
      </c>
      <c r="AS9" s="17">
        <v>0.107924098347341</v>
      </c>
      <c r="AT9" s="17">
        <v>0.237168953624836</v>
      </c>
      <c r="AU9" s="17"/>
      <c r="AV9" s="17">
        <v>0.21636023313345401</v>
      </c>
      <c r="AW9" s="17">
        <v>0.33770877316293602</v>
      </c>
      <c r="AX9" s="17">
        <v>0.28735258741903702</v>
      </c>
      <c r="AY9" s="17">
        <v>0.112207525169852</v>
      </c>
      <c r="AZ9" s="17">
        <v>0.15094493809752499</v>
      </c>
    </row>
    <row r="10" spans="2:52" ht="43.5" x14ac:dyDescent="0.35">
      <c r="B10" s="18" t="s">
        <v>147</v>
      </c>
      <c r="C10" s="17">
        <v>0.422389672015967</v>
      </c>
      <c r="D10" s="17">
        <v>0.41782616866787198</v>
      </c>
      <c r="E10" s="17">
        <v>0.428647445422565</v>
      </c>
      <c r="F10" s="17"/>
      <c r="G10" s="17">
        <v>0.40436165680317698</v>
      </c>
      <c r="H10" s="17">
        <v>0.346752038081521</v>
      </c>
      <c r="I10" s="17">
        <v>0.41582932055117</v>
      </c>
      <c r="J10" s="17">
        <v>0.44167444975278902</v>
      </c>
      <c r="K10" s="17">
        <v>0.48094888933628199</v>
      </c>
      <c r="L10" s="17">
        <v>0.44646462678466198</v>
      </c>
      <c r="M10" s="17"/>
      <c r="N10" s="17">
        <v>0.45112796262496202</v>
      </c>
      <c r="O10" s="17">
        <v>0.41575017505679901</v>
      </c>
      <c r="P10" s="17">
        <v>0.39689559345091602</v>
      </c>
      <c r="Q10" s="17">
        <v>0.42087083263876002</v>
      </c>
      <c r="R10" s="17"/>
      <c r="S10" s="17">
        <v>0.35981100316477299</v>
      </c>
      <c r="T10" s="17">
        <v>0.481314740642317</v>
      </c>
      <c r="U10" s="17">
        <v>0.41861006892679797</v>
      </c>
      <c r="V10" s="17">
        <v>0.43221531139069103</v>
      </c>
      <c r="W10" s="17">
        <v>0.43780653349695098</v>
      </c>
      <c r="X10" s="17">
        <v>0.415397983111084</v>
      </c>
      <c r="Y10" s="17">
        <v>0.40725014347625599</v>
      </c>
      <c r="Z10" s="17">
        <v>0.44482698485477201</v>
      </c>
      <c r="AA10" s="17">
        <v>0.41498982102772503</v>
      </c>
      <c r="AB10" s="17">
        <v>0.441452652529571</v>
      </c>
      <c r="AC10" s="17">
        <v>0.41311487316381401</v>
      </c>
      <c r="AD10" s="17">
        <v>0.420542506143953</v>
      </c>
      <c r="AE10" s="17"/>
      <c r="AF10" s="17">
        <v>0.40795439966052299</v>
      </c>
      <c r="AG10" s="17">
        <v>0.45362836648321198</v>
      </c>
      <c r="AH10" s="17">
        <v>0.424650886742578</v>
      </c>
      <c r="AI10" s="17">
        <v>0.424830122127073</v>
      </c>
      <c r="AJ10" s="17">
        <v>0.24959757196606799</v>
      </c>
      <c r="AK10" s="17"/>
      <c r="AL10" s="17">
        <v>0.42948002713964201</v>
      </c>
      <c r="AM10" s="17">
        <v>0.45290470020878498</v>
      </c>
      <c r="AN10" s="17">
        <v>0.34840460522314498</v>
      </c>
      <c r="AO10" s="17"/>
      <c r="AP10" s="17">
        <v>0.443790723398374</v>
      </c>
      <c r="AQ10" s="17">
        <v>0.41732379661445601</v>
      </c>
      <c r="AR10" s="17">
        <v>0.47441267816412902</v>
      </c>
      <c r="AS10" s="17">
        <v>0.29397183572264601</v>
      </c>
      <c r="AT10" s="17">
        <v>0.35969462923039902</v>
      </c>
      <c r="AU10" s="17"/>
      <c r="AV10" s="17">
        <v>0.48340281314868</v>
      </c>
      <c r="AW10" s="17">
        <v>0.41902742302495</v>
      </c>
      <c r="AX10" s="17">
        <v>0.45742596299252097</v>
      </c>
      <c r="AY10" s="17">
        <v>0.34852342459209101</v>
      </c>
      <c r="AZ10" s="17">
        <v>0.41500828143165203</v>
      </c>
    </row>
    <row r="11" spans="2:52" ht="29" x14ac:dyDescent="0.35">
      <c r="B11" s="18" t="s">
        <v>148</v>
      </c>
      <c r="C11" s="17">
        <v>0.227392367237539</v>
      </c>
      <c r="D11" s="17">
        <v>0.23239375528242801</v>
      </c>
      <c r="E11" s="17">
        <v>0.223390807994128</v>
      </c>
      <c r="F11" s="17"/>
      <c r="G11" s="17">
        <v>0.12817097893087301</v>
      </c>
      <c r="H11" s="17">
        <v>0.15748862203667199</v>
      </c>
      <c r="I11" s="17">
        <v>0.19175589257071801</v>
      </c>
      <c r="J11" s="17">
        <v>0.23689974383443499</v>
      </c>
      <c r="K11" s="17">
        <v>0.29044980603753801</v>
      </c>
      <c r="L11" s="17">
        <v>0.329406602892855</v>
      </c>
      <c r="M11" s="17"/>
      <c r="N11" s="17">
        <v>0.19355768996303599</v>
      </c>
      <c r="O11" s="17">
        <v>0.22861700378078001</v>
      </c>
      <c r="P11" s="17">
        <v>0.25448785536517499</v>
      </c>
      <c r="Q11" s="17">
        <v>0.23858322029302101</v>
      </c>
      <c r="R11" s="17"/>
      <c r="S11" s="17">
        <v>0.15608945288710699</v>
      </c>
      <c r="T11" s="17">
        <v>0.25391299275543899</v>
      </c>
      <c r="U11" s="17">
        <v>0.27389129345271201</v>
      </c>
      <c r="V11" s="17">
        <v>0.23240966963620199</v>
      </c>
      <c r="W11" s="17">
        <v>0.23937283068701001</v>
      </c>
      <c r="X11" s="17">
        <v>0.237882270015357</v>
      </c>
      <c r="Y11" s="17">
        <v>0.249039234308463</v>
      </c>
      <c r="Z11" s="17">
        <v>0.27823307040733902</v>
      </c>
      <c r="AA11" s="17">
        <v>0.22634428511165899</v>
      </c>
      <c r="AB11" s="17">
        <v>0.22195743709090299</v>
      </c>
      <c r="AC11" s="17">
        <v>0.195005638412938</v>
      </c>
      <c r="AD11" s="17">
        <v>0.19534469996054901</v>
      </c>
      <c r="AE11" s="17"/>
      <c r="AF11" s="17">
        <v>0.29664255568067199</v>
      </c>
      <c r="AG11" s="17">
        <v>0.22599385132851299</v>
      </c>
      <c r="AH11" s="17">
        <v>0.17707979169916399</v>
      </c>
      <c r="AI11" s="17">
        <v>0.106272897893626</v>
      </c>
      <c r="AJ11" s="17">
        <v>0.258170267530552</v>
      </c>
      <c r="AK11" s="17"/>
      <c r="AL11" s="17">
        <v>0.341772787297698</v>
      </c>
      <c r="AM11" s="17">
        <v>0.15631527322960001</v>
      </c>
      <c r="AN11" s="17">
        <v>0.215372557118193</v>
      </c>
      <c r="AO11" s="17"/>
      <c r="AP11" s="17">
        <v>0.29714655128059497</v>
      </c>
      <c r="AQ11" s="17">
        <v>0.15153443675946501</v>
      </c>
      <c r="AR11" s="17">
        <v>0.21763642144944401</v>
      </c>
      <c r="AS11" s="17">
        <v>0.52095225876904805</v>
      </c>
      <c r="AT11" s="17">
        <v>0.232565311163905</v>
      </c>
      <c r="AU11" s="17"/>
      <c r="AV11" s="17">
        <v>0.241255311097966</v>
      </c>
      <c r="AW11" s="17">
        <v>0.15557035296167601</v>
      </c>
      <c r="AX11" s="17">
        <v>0.205378423634412</v>
      </c>
      <c r="AY11" s="17">
        <v>0.49478937092274899</v>
      </c>
      <c r="AZ11" s="17">
        <v>0.21863566536388501</v>
      </c>
    </row>
    <row r="12" spans="2:52" x14ac:dyDescent="0.35">
      <c r="B12" s="18" t="s">
        <v>96</v>
      </c>
      <c r="C12" s="19">
        <v>9.7638279992898994E-2</v>
      </c>
      <c r="D12" s="19">
        <v>7.5858873093288107E-2</v>
      </c>
      <c r="E12" s="19">
        <v>0.118002767789463</v>
      </c>
      <c r="F12" s="19"/>
      <c r="G12" s="19">
        <v>6.5288601137276303E-2</v>
      </c>
      <c r="H12" s="19">
        <v>0.114194494200015</v>
      </c>
      <c r="I12" s="19">
        <v>0.105248811499666</v>
      </c>
      <c r="J12" s="19">
        <v>0.12581282365020099</v>
      </c>
      <c r="K12" s="19">
        <v>9.2973481470283198E-2</v>
      </c>
      <c r="L12" s="19">
        <v>7.96867707836202E-2</v>
      </c>
      <c r="M12" s="19"/>
      <c r="N12" s="19">
        <v>6.6867384590769699E-2</v>
      </c>
      <c r="O12" s="19">
        <v>0.10427708515306799</v>
      </c>
      <c r="P12" s="19">
        <v>9.6563710838493994E-2</v>
      </c>
      <c r="Q12" s="19">
        <v>0.12501768374816399</v>
      </c>
      <c r="R12" s="19"/>
      <c r="S12" s="19">
        <v>9.6337162013084093E-2</v>
      </c>
      <c r="T12" s="19">
        <v>9.39007542714171E-2</v>
      </c>
      <c r="U12" s="19">
        <v>9.9411550112307803E-2</v>
      </c>
      <c r="V12" s="19">
        <v>0.13156461426848401</v>
      </c>
      <c r="W12" s="19">
        <v>9.3477108446847895E-2</v>
      </c>
      <c r="X12" s="19">
        <v>0.109913490857106</v>
      </c>
      <c r="Y12" s="19">
        <v>0.102763584971638</v>
      </c>
      <c r="Z12" s="19">
        <v>5.9518849946222398E-2</v>
      </c>
      <c r="AA12" s="19">
        <v>8.2215223374117199E-2</v>
      </c>
      <c r="AB12" s="19">
        <v>0.100970720587766</v>
      </c>
      <c r="AC12" s="19">
        <v>7.4391689455385199E-2</v>
      </c>
      <c r="AD12" s="19">
        <v>0.10873781409739799</v>
      </c>
      <c r="AE12" s="19"/>
      <c r="AF12" s="19">
        <v>0.118646621714317</v>
      </c>
      <c r="AG12" s="19">
        <v>0.112708041992648</v>
      </c>
      <c r="AH12" s="19">
        <v>6.8440676067274095E-2</v>
      </c>
      <c r="AI12" s="19">
        <v>6.7074911626733402E-2</v>
      </c>
      <c r="AJ12" s="19">
        <v>8.6573445676775204E-2</v>
      </c>
      <c r="AK12" s="19"/>
      <c r="AL12" s="19">
        <v>7.6000429163374295E-2</v>
      </c>
      <c r="AM12" s="19">
        <v>9.0454483071764694E-2</v>
      </c>
      <c r="AN12" s="19">
        <v>0.15517005751398599</v>
      </c>
      <c r="AO12" s="19"/>
      <c r="AP12" s="19">
        <v>6.8553344252593906E-2</v>
      </c>
      <c r="AQ12" s="19">
        <v>8.7512636841826599E-2</v>
      </c>
      <c r="AR12" s="19">
        <v>6.5116202100474502E-2</v>
      </c>
      <c r="AS12" s="19">
        <v>7.7151807160965397E-2</v>
      </c>
      <c r="AT12" s="19">
        <v>0.17057110598086</v>
      </c>
      <c r="AU12" s="19"/>
      <c r="AV12" s="19">
        <v>5.8981642619900597E-2</v>
      </c>
      <c r="AW12" s="19">
        <v>8.7693450850437601E-2</v>
      </c>
      <c r="AX12" s="19">
        <v>4.9843025954030097E-2</v>
      </c>
      <c r="AY12" s="19">
        <v>4.4479679315308197E-2</v>
      </c>
      <c r="AZ12" s="19">
        <v>0.215411115106938</v>
      </c>
    </row>
    <row r="13" spans="2:52" x14ac:dyDescent="0.35">
      <c r="B13" s="16"/>
    </row>
    <row r="14" spans="2:52" x14ac:dyDescent="0.35">
      <c r="B14" t="s">
        <v>84</v>
      </c>
    </row>
    <row r="15" spans="2:52" x14ac:dyDescent="0.35">
      <c r="B15" t="s">
        <v>85</v>
      </c>
    </row>
    <row r="17" spans="2:2" x14ac:dyDescent="0.35">
      <c r="B17" s="8" t="str">
        <f>HYPERLINK("#'Contents'!A1", "Return to Contents")</f>
        <v>Return to Contents</v>
      </c>
    </row>
  </sheetData>
  <mergeCells count="9">
    <mergeCell ref="AL5:AN5"/>
    <mergeCell ref="AP5:AT5"/>
    <mergeCell ref="AV5:AZ5"/>
    <mergeCell ref="D2:AT2"/>
    <mergeCell ref="D5:E5"/>
    <mergeCell ref="G5:L5"/>
    <mergeCell ref="N5:Q5"/>
    <mergeCell ref="S5:AD5"/>
    <mergeCell ref="AF5:AJ5"/>
  </mergeCells>
  <pageMargins left="0.7" right="0.7" top="0.75" bottom="0.75" header="0.3" footer="0.3"/>
  <pageSetup paperSize="9"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B2:G22"/>
  <sheetViews>
    <sheetView showGridLines="0" workbookViewId="0">
      <pane xSplit="2" topLeftCell="C1" activePane="topRight" state="frozen"/>
      <selection pane="topRight"/>
    </sheetView>
  </sheetViews>
  <sheetFormatPr defaultColWidth="10.90625" defaultRowHeight="14.5" x14ac:dyDescent="0.35"/>
  <cols>
    <col min="2" max="2" width="25.7265625" customWidth="1"/>
    <col min="3" max="7" width="20.7265625" customWidth="1"/>
  </cols>
  <sheetData>
    <row r="2" spans="2:7" ht="40" customHeight="1" x14ac:dyDescent="0.35">
      <c r="D2" s="31" t="s">
        <v>94</v>
      </c>
      <c r="E2" s="27"/>
      <c r="F2" s="27"/>
      <c r="G2" s="27"/>
    </row>
    <row r="6" spans="2:7" ht="50" customHeight="1" x14ac:dyDescent="0.35">
      <c r="B6" s="20" t="s">
        <v>15</v>
      </c>
      <c r="C6" s="20" t="s">
        <v>153</v>
      </c>
      <c r="D6" s="20" t="s">
        <v>154</v>
      </c>
      <c r="E6" s="20" t="s">
        <v>155</v>
      </c>
      <c r="F6" s="20" t="s">
        <v>156</v>
      </c>
    </row>
    <row r="7" spans="2:7" x14ac:dyDescent="0.35">
      <c r="B7" s="18" t="s">
        <v>86</v>
      </c>
      <c r="C7" s="17">
        <v>0.23604584778971299</v>
      </c>
      <c r="D7" s="17">
        <v>0.24762840521238699</v>
      </c>
      <c r="E7" s="17">
        <v>0.242451839236629</v>
      </c>
      <c r="F7" s="17">
        <v>0.228851536953637</v>
      </c>
    </row>
    <row r="8" spans="2:7" x14ac:dyDescent="0.35">
      <c r="B8" s="18" t="s">
        <v>87</v>
      </c>
      <c r="C8" s="17">
        <v>0.41350368715618802</v>
      </c>
      <c r="D8" s="17">
        <v>0.42138361555912901</v>
      </c>
      <c r="E8" s="17">
        <v>0.45644728869423201</v>
      </c>
      <c r="F8" s="17">
        <v>0.42165089401689398</v>
      </c>
    </row>
    <row r="9" spans="2:7" x14ac:dyDescent="0.35">
      <c r="B9" s="18" t="s">
        <v>88</v>
      </c>
      <c r="C9" s="17">
        <v>0.23299353789108801</v>
      </c>
      <c r="D9" s="17">
        <v>0.209307344966323</v>
      </c>
      <c r="E9" s="17">
        <v>0.178241237945545</v>
      </c>
      <c r="F9" s="17">
        <v>0.198292972439952</v>
      </c>
    </row>
    <row r="10" spans="2:7" x14ac:dyDescent="0.35">
      <c r="B10" s="18" t="s">
        <v>89</v>
      </c>
      <c r="C10" s="17">
        <v>4.9341505239354599E-2</v>
      </c>
      <c r="D10" s="17">
        <v>5.0370697481207399E-2</v>
      </c>
      <c r="E10" s="17">
        <v>5.3093158302461502E-2</v>
      </c>
      <c r="F10" s="17">
        <v>7.03817956827546E-2</v>
      </c>
    </row>
    <row r="11" spans="2:7" x14ac:dyDescent="0.35">
      <c r="B11" s="18" t="s">
        <v>90</v>
      </c>
      <c r="C11" s="17">
        <v>3.3402784221825903E-2</v>
      </c>
      <c r="D11" s="17">
        <v>3.3252518532943802E-2</v>
      </c>
      <c r="E11" s="17">
        <v>3.3660348297337397E-2</v>
      </c>
      <c r="F11" s="17">
        <v>3.9280789293139003E-2</v>
      </c>
    </row>
    <row r="12" spans="2:7" x14ac:dyDescent="0.35">
      <c r="B12" s="18" t="s">
        <v>57</v>
      </c>
      <c r="C12" s="17">
        <v>3.4712637701829897E-2</v>
      </c>
      <c r="D12" s="17">
        <v>3.8057418248009699E-2</v>
      </c>
      <c r="E12" s="17">
        <v>3.6106127523796203E-2</v>
      </c>
      <c r="F12" s="17">
        <v>4.15420116136231E-2</v>
      </c>
    </row>
    <row r="13" spans="2:7" x14ac:dyDescent="0.35">
      <c r="B13" s="23" t="s">
        <v>91</v>
      </c>
      <c r="C13" s="21">
        <v>0.64954953494590095</v>
      </c>
      <c r="D13" s="21">
        <v>0.669012020771516</v>
      </c>
      <c r="E13" s="21">
        <v>0.69889912793085995</v>
      </c>
      <c r="F13" s="21">
        <v>0.65050243097053095</v>
      </c>
    </row>
    <row r="14" spans="2:7" x14ac:dyDescent="0.35">
      <c r="B14" s="23" t="s">
        <v>92</v>
      </c>
      <c r="C14" s="21">
        <v>8.2744289461180495E-2</v>
      </c>
      <c r="D14" s="21">
        <v>8.3623216014151194E-2</v>
      </c>
      <c r="E14" s="21">
        <v>8.6753506599798802E-2</v>
      </c>
      <c r="F14" s="21">
        <v>0.109662584975894</v>
      </c>
    </row>
    <row r="15" spans="2:7" x14ac:dyDescent="0.35">
      <c r="B15" s="23" t="s">
        <v>93</v>
      </c>
      <c r="C15" s="22">
        <v>0.566805245484721</v>
      </c>
      <c r="D15" s="22">
        <v>0.58538880475736499</v>
      </c>
      <c r="E15" s="22">
        <v>0.61214562133106198</v>
      </c>
      <c r="F15" s="22">
        <v>0.54083984599463797</v>
      </c>
    </row>
    <row r="16" spans="2:7" x14ac:dyDescent="0.35">
      <c r="B16" s="16"/>
      <c r="C16" s="16"/>
      <c r="D16" s="16"/>
      <c r="E16" s="16"/>
      <c r="F16" s="16"/>
    </row>
    <row r="17" spans="2:2" x14ac:dyDescent="0.35">
      <c r="B17" t="s">
        <v>84</v>
      </c>
    </row>
    <row r="18" spans="2:2" x14ac:dyDescent="0.35">
      <c r="B18" t="s">
        <v>85</v>
      </c>
    </row>
    <row r="22" spans="2:2" x14ac:dyDescent="0.35">
      <c r="B22" s="8" t="str">
        <f>HYPERLINK("#'Contents'!A1", "Return to Contents")</f>
        <v>Return to Contents</v>
      </c>
    </row>
  </sheetData>
  <mergeCells count="1">
    <mergeCell ref="D2:G2"/>
  </mergeCells>
  <pageMargins left="0.7" right="0.7" top="0.75" bottom="0.75" header="0.3" footer="0.3"/>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F38"/>
  <sheetViews>
    <sheetView showGridLines="0" topLeftCell="A5" workbookViewId="0">
      <selection activeCell="E39" sqref="E39"/>
    </sheetView>
  </sheetViews>
  <sheetFormatPr defaultColWidth="10.90625" defaultRowHeight="14.5" x14ac:dyDescent="0.35"/>
  <cols>
    <col min="4" max="4" width="100.7265625" customWidth="1"/>
    <col min="5" max="5" width="20.7265625" customWidth="1"/>
  </cols>
  <sheetData>
    <row r="2" spans="3:6" ht="40" customHeight="1" x14ac:dyDescent="0.35">
      <c r="D2" s="1" t="s">
        <v>11</v>
      </c>
    </row>
    <row r="6" spans="3:6" x14ac:dyDescent="0.35">
      <c r="D6" s="8" t="str">
        <f>HYPERLINK("#'Full Results'!A1", "Full Results")</f>
        <v>Full Results</v>
      </c>
    </row>
    <row r="8" spans="3:6" x14ac:dyDescent="0.35">
      <c r="D8" s="6" t="s">
        <v>12</v>
      </c>
      <c r="E8" s="6" t="s">
        <v>13</v>
      </c>
      <c r="F8" s="6" t="s">
        <v>14</v>
      </c>
    </row>
    <row r="9" spans="3:6" x14ac:dyDescent="0.35">
      <c r="C9">
        <v>1</v>
      </c>
      <c r="D9" s="8" t="str">
        <f>HYPERLINK("#'Table 1'!A1", "Which do you think are the most important issues facing the country at this time?Please select up to three")</f>
        <v>Which do you think are the most important issues facing the country at this time?Please select up to three</v>
      </c>
      <c r="E9" s="14" t="str">
        <f>HYPERLINK("#'Full Results'!A11", "11")</f>
        <v>11</v>
      </c>
      <c r="F9" t="s">
        <v>83</v>
      </c>
    </row>
    <row r="10" spans="3:6" x14ac:dyDescent="0.35">
      <c r="C10">
        <v>2</v>
      </c>
      <c r="D10" s="8" t="str">
        <f>HYPERLINK("#'Table 98'!A1", "Grid Summary: How well do you think UK universities perform in the following areas…")</f>
        <v>Grid Summary: How well do you think UK universities perform in the following areas…</v>
      </c>
      <c r="E10" s="7"/>
      <c r="F10" t="s">
        <v>83</v>
      </c>
    </row>
    <row r="11" spans="3:6" x14ac:dyDescent="0.35">
      <c r="C11">
        <v>3</v>
      </c>
      <c r="D11" s="8" t="str">
        <f>HYPERLINK("#'Table 99'!A1", "How well do you think UK universities perform in the following areas…: Producing high quality R&amp;D")</f>
        <v>How well do you think UK universities perform in the following areas…: Producing high quality R&amp;D</v>
      </c>
      <c r="E11" s="32" t="str">
        <f>HYPERLINK("#'Full Results'!A31", "31")</f>
        <v>31</v>
      </c>
      <c r="F11" t="s">
        <v>83</v>
      </c>
    </row>
    <row r="12" spans="3:6" x14ac:dyDescent="0.35">
      <c r="C12">
        <v>4</v>
      </c>
      <c r="D12" s="8" t="str">
        <f>HYPERLINK("#'Table 100'!A1", "How well do you think UK universities perform in the following areas…: Graduates leaving with skills that make them employable")</f>
        <v>How well do you think UK universities perform in the following areas…: Graduates leaving with skills that make them employable</v>
      </c>
      <c r="E12" s="32" t="str">
        <f>HYPERLINK("#'Full Results'!A40", "40")</f>
        <v>40</v>
      </c>
      <c r="F12" t="s">
        <v>83</v>
      </c>
    </row>
    <row r="13" spans="3:6" x14ac:dyDescent="0.35">
      <c r="C13">
        <v>5</v>
      </c>
      <c r="D13" s="8" t="str">
        <f>HYPERLINK("#'Table 101'!A1", "How well do you think UK universities perform in the following areas…: Collaborating with universities in other countries")</f>
        <v>How well do you think UK universities perform in the following areas…: Collaborating with universities in other countries</v>
      </c>
      <c r="E13" s="32" t="str">
        <f>HYPERLINK("#'Full Results'!A49", "49")</f>
        <v>49</v>
      </c>
      <c r="F13" t="s">
        <v>83</v>
      </c>
    </row>
    <row r="14" spans="3:6" x14ac:dyDescent="0.35">
      <c r="C14">
        <v>6</v>
      </c>
      <c r="D14" s="8" t="str">
        <f>HYPERLINK("#'Table 102'!A1", "How well do you think UK universities perform in the following areas…: Collaborating with businesses in the UK")</f>
        <v>How well do you think UK universities perform in the following areas…: Collaborating with businesses in the UK</v>
      </c>
      <c r="E14" s="32" t="str">
        <f>HYPERLINK("#'Full Results'!58", "58")</f>
        <v>58</v>
      </c>
      <c r="F14" t="s">
        <v>83</v>
      </c>
    </row>
    <row r="15" spans="3:6" x14ac:dyDescent="0.35">
      <c r="C15">
        <v>7</v>
      </c>
      <c r="D15" s="8" t="str">
        <f>HYPERLINK("#'Table 103'!A1", "How well do you think UK universities perform in the following areas…: Having a positive impact on the local area they are based in")</f>
        <v>How well do you think UK universities perform in the following areas…: Having a positive impact on the local area they are based in</v>
      </c>
      <c r="E15" s="32" t="str">
        <f>HYPERLINK("#'Full Results'!A67", "67")</f>
        <v>67</v>
      </c>
      <c r="F15" t="s">
        <v>83</v>
      </c>
    </row>
    <row r="16" spans="3:6" x14ac:dyDescent="0.35">
      <c r="C16">
        <v>8</v>
      </c>
      <c r="D16" s="8" t="str">
        <f>HYPERLINK("#'Table 104'!A1", "How well do you think UK universities perform in the following areas…: Having a positive impact on the UK as a whole")</f>
        <v>How well do you think UK universities perform in the following areas…: Having a positive impact on the UK as a whole</v>
      </c>
      <c r="E16" s="32" t="str">
        <f>HYPERLINK("#'Full Results'!A76", "76")</f>
        <v>76</v>
      </c>
      <c r="F16" t="s">
        <v>83</v>
      </c>
    </row>
    <row r="17" spans="3:6" x14ac:dyDescent="0.35">
      <c r="C17">
        <v>9</v>
      </c>
      <c r="D17" s="8" t="str">
        <f>HYPERLINK("#'Table 105'!A1", "Which of the following, if any, are important in order for UK universities to produce high quality R&amp;D?Select up to three of the following")</f>
        <v>Which of the following, if any, are important in order for UK universities to produce high quality R&amp;D?Select up to three of the following</v>
      </c>
      <c r="E17" s="32" t="str">
        <f>HYPERLINK("#'Full Results'!A85", "85")</f>
        <v>85</v>
      </c>
      <c r="F17" t="s">
        <v>83</v>
      </c>
    </row>
    <row r="18" spans="3:6" x14ac:dyDescent="0.35">
      <c r="C18">
        <v>10</v>
      </c>
      <c r="D18" s="8" t="str">
        <f>HYPERLINK("#'Table 106'!A1", " Do you agree or disagree with the following:“The universities in the UK are some of the best in the world”")</f>
        <v xml:space="preserve"> Do you agree or disagree with the following:“The universities in the UK are some of the best in the world”</v>
      </c>
      <c r="E18" s="32" t="str">
        <f>HYPERLINK("#'Full Results'!A96", "96")</f>
        <v>96</v>
      </c>
      <c r="F18" t="s">
        <v>83</v>
      </c>
    </row>
    <row r="19" spans="3:6" x14ac:dyDescent="0.35">
      <c r="C19">
        <v>11</v>
      </c>
      <c r="D19" s="8" t="str">
        <f>HYPERLINK("#'Table 107'!A1", " How important is it to you, if at all, that the UK is regarded as having the best universities in the world?")</f>
        <v xml:space="preserve"> How important is it to you, if at all, that the UK is regarded as having the best universities in the world?</v>
      </c>
      <c r="E19" s="32" t="str">
        <f>HYPERLINK("#'Full Results'!A108", "108")</f>
        <v>108</v>
      </c>
      <c r="F19" t="s">
        <v>83</v>
      </c>
    </row>
    <row r="20" spans="3:6" x14ac:dyDescent="0.35">
      <c r="C20">
        <v>12</v>
      </c>
      <c r="D20" s="8" t="str">
        <f>HYPERLINK("#'Table 108'!A1", "You said you thought UK universities are some of the best in the world. Why do you think this?Select any which apply")</f>
        <v>You said you thought UK universities are some of the best in the world. Why do you think this?Select any which apply</v>
      </c>
      <c r="E20" s="32" t="str">
        <f>HYPERLINK("#'Full Results'!A118", "118")</f>
        <v>118</v>
      </c>
      <c r="F20" t="s">
        <v>196</v>
      </c>
    </row>
    <row r="21" spans="3:6" x14ac:dyDescent="0.35">
      <c r="C21">
        <v>13</v>
      </c>
      <c r="D21" s="8" t="str">
        <f>HYPERLINK("#'Table 109'!A1", "Grid Summary: In your view, should UK universities accept more or fewer of the following types of students?")</f>
        <v>Grid Summary: In your view, should UK universities accept more or fewer of the following types of students?</v>
      </c>
      <c r="E21" s="7"/>
      <c r="F21" t="s">
        <v>83</v>
      </c>
    </row>
    <row r="22" spans="3:6" x14ac:dyDescent="0.35">
      <c r="C22">
        <v>14</v>
      </c>
      <c r="D22" s="8" t="str">
        <f>HYPERLINK("#'Table 110'!A1", "In your view, should UK universities accept more or fewer of the following types of students?: UK-based students finishing secondary school education")</f>
        <v>In your view, should UK universities accept more or fewer of the following types of students?: UK-based students finishing secondary school education</v>
      </c>
      <c r="E22" s="32" t="str">
        <f>HYPERLINK("#'Full Results'!A134", "134")</f>
        <v>134</v>
      </c>
      <c r="F22" t="s">
        <v>83</v>
      </c>
    </row>
    <row r="23" spans="3:6" x14ac:dyDescent="0.35">
      <c r="C23">
        <v>15</v>
      </c>
      <c r="D23" s="8" t="str">
        <f>HYPERLINK("#'Table 111'!A1", "In your view, should UK universities accept more or fewer of the following types of students?: Mature students who have had jobs but are going back to university")</f>
        <v>In your view, should UK universities accept more or fewer of the following types of students?: Mature students who have had jobs but are going back to university</v>
      </c>
      <c r="E23" s="32" t="str">
        <f>HYPERLINK("#'Full Results'!A141", "141")</f>
        <v>141</v>
      </c>
      <c r="F23" t="s">
        <v>83</v>
      </c>
    </row>
    <row r="24" spans="3:6" x14ac:dyDescent="0.35">
      <c r="C24">
        <v>16</v>
      </c>
      <c r="D24" s="8" t="str">
        <f>HYPERLINK("#'Table 112'!A1", "In your view, should UK universities accept more or fewer of the following types of students?: International students")</f>
        <v>In your view, should UK universities accept more or fewer of the following types of students?: International students</v>
      </c>
      <c r="E24" s="32" t="str">
        <f>HYPERLINK("#'Full Results'!A148", "148")</f>
        <v>148</v>
      </c>
      <c r="F24" t="s">
        <v>83</v>
      </c>
    </row>
    <row r="25" spans="3:6" x14ac:dyDescent="0.35">
      <c r="C25">
        <v>17</v>
      </c>
      <c r="D25" s="8" t="str">
        <f>HYPERLINK("#'Table 113'!A1", "Grid Summary: Do you agree or disagree with the following?")</f>
        <v>Grid Summary: Do you agree or disagree with the following?</v>
      </c>
      <c r="E25" s="7"/>
      <c r="F25" t="s">
        <v>83</v>
      </c>
    </row>
    <row r="26" spans="3:6" x14ac:dyDescent="0.35">
      <c r="C26">
        <v>18</v>
      </c>
      <c r="D26" s="8" t="str">
        <f>HYPERLINK("#'Table 114'!A1", "Do you agree or disagree with the following?: I am proud that many students from around the world want to come to universities in the UK")</f>
        <v>Do you agree or disagree with the following?: I am proud that many students from around the world want to come to universities in the UK</v>
      </c>
      <c r="E26" s="32" t="str">
        <f>HYPERLINK("#'Full Results'!A155", "155")</f>
        <v>155</v>
      </c>
      <c r="F26" t="s">
        <v>83</v>
      </c>
    </row>
    <row r="27" spans="3:6" x14ac:dyDescent="0.35">
      <c r="C27">
        <v>19</v>
      </c>
      <c r="D27" s="8" t="str">
        <f>HYPERLINK("#'Table 115'!A1", "Do you agree or disagree with the following?: I want talented international students to be able to come to UK universities")</f>
        <v>Do you agree or disagree with the following?: I want talented international students to be able to come to UK universities</v>
      </c>
      <c r="E27" s="32" t="str">
        <f>HYPERLINK("#'Full Results'!A167", "167")</f>
        <v>167</v>
      </c>
      <c r="F27" t="s">
        <v>83</v>
      </c>
    </row>
    <row r="28" spans="3:6" x14ac:dyDescent="0.35">
      <c r="C28">
        <v>20</v>
      </c>
      <c r="D28" s="8" t="str">
        <f>HYPERLINK("#'Table 116'!A1", "Do you agree or disagree with the following?: I am happy for international students to come to the UK if it helps support the work of UK universities")</f>
        <v>Do you agree or disagree with the following?: I am happy for international students to come to the UK if it helps support the work of UK universities</v>
      </c>
      <c r="E28" s="32" t="str">
        <f>HYPERLINK("#'Full Results'!A179", "179")</f>
        <v>179</v>
      </c>
      <c r="F28" t="s">
        <v>83</v>
      </c>
    </row>
    <row r="29" spans="3:6" x14ac:dyDescent="0.35">
      <c r="C29">
        <v>21</v>
      </c>
      <c r="D29" s="8" t="str">
        <f>HYPERLINK("#'Table 117'!A1", "Do you agree or disagree with the following?: I am happy for international students to come to UK because of their contribution to the wider economy")</f>
        <v>Do you agree or disagree with the following?: I am happy for international students to come to UK because of their contribution to the wider economy</v>
      </c>
      <c r="E29" s="32" t="str">
        <f>HYPERLINK("#'Full Results'!A191", "191")</f>
        <v>191</v>
      </c>
      <c r="F29" t="s">
        <v>83</v>
      </c>
    </row>
    <row r="30" spans="3:6" x14ac:dyDescent="0.35">
      <c r="C30">
        <v>22</v>
      </c>
      <c r="D30" s="8" t="str">
        <f>HYPERLINK("#'Table 118'!A1", " Which of the following comes closest to your view?")</f>
        <v xml:space="preserve"> Which of the following comes closest to your view?</v>
      </c>
      <c r="E30" s="32" t="str">
        <f>HYPERLINK("#'Full Results'!A203", "203")</f>
        <v>203</v>
      </c>
      <c r="F30" t="s">
        <v>83</v>
      </c>
    </row>
    <row r="31" spans="3:6" x14ac:dyDescent="0.35">
      <c r="C31">
        <v>23</v>
      </c>
      <c r="D31" s="8" t="str">
        <f>HYPERLINK("#'Table 119'!A1", "Which of the following, if any, do you think are the advantages of UK universities employing international researchers, if any?Select any which apply")</f>
        <v>Which of the following, if any, do you think are the advantages of UK universities employing international researchers, if any?Select any which apply</v>
      </c>
      <c r="E31" s="32" t="str">
        <f>HYPERLINK("#'Full Results'!A210", "210")</f>
        <v>210</v>
      </c>
      <c r="F31" t="s">
        <v>83</v>
      </c>
    </row>
    <row r="32" spans="3:6" x14ac:dyDescent="0.35">
      <c r="C32">
        <v>24</v>
      </c>
      <c r="D32" s="8" t="str">
        <f>HYPERLINK("#'Table 120'!A1", "Grid Summary: The Conservative and Labour Party are both looking into making changes to the UK immigration system. Imagine the next Government reformed the UK immigration system.Would you consider these reforms to be a success or a failure if the...")</f>
        <v>Grid Summary: The Conservative and Labour Party are both looking into making changes to the UK immigration system. Imagine the next Government reformed the UK immigration system.Would you consider these reforms to be a success or a failure if the...</v>
      </c>
      <c r="E32" s="7"/>
      <c r="F32" t="s">
        <v>83</v>
      </c>
    </row>
    <row r="33" spans="3:6" x14ac:dyDescent="0.35">
      <c r="C33">
        <v>25</v>
      </c>
      <c r="D33" s="8" t="str">
        <f>HYPERLINK("#'Table 121'!A1", "The Conservative and Labour Party are both looking into making changes to the UK immigration system. Imagine the next Government reformed the UK immigration system.Would you consider these reforms to be a success or a failure if they had the foll...")</f>
        <v>The Conservative and Labour Party are both looking into making changes to the UK immigration system. Imagine the next Government reformed the UK immigration system.Would you consider these reforms to be a success or a failure if they had the foll...</v>
      </c>
      <c r="E33" s="32" t="str">
        <f>HYPERLINK("#'Full Results'!A227", "227")</f>
        <v>227</v>
      </c>
      <c r="F33" t="s">
        <v>83</v>
      </c>
    </row>
    <row r="34" spans="3:6" x14ac:dyDescent="0.35">
      <c r="C34">
        <v>26</v>
      </c>
      <c r="D34" s="8" t="str">
        <f>HYPERLINK("#'Table 122'!A1", "The Conservative and Labour Party are both looking into making changes to the UK immigration system. Imagine the next Government reformed the UK immigration system.Would you consider these reforms to be a success or a failure if they had the foll...")</f>
        <v>The Conservative and Labour Party are both looking into making changes to the UK immigration system. Imagine the next Government reformed the UK immigration system.Would you consider these reforms to be a success or a failure if they had the foll...</v>
      </c>
      <c r="E34" s="32" t="str">
        <f>HYPERLINK("#'Full Results'!A236", "236")</f>
        <v>236</v>
      </c>
      <c r="F34" t="s">
        <v>83</v>
      </c>
    </row>
    <row r="35" spans="3:6" x14ac:dyDescent="0.35">
      <c r="C35">
        <v>27</v>
      </c>
      <c r="D35" s="8" t="str">
        <f>HYPERLINK("#'Table 123'!A1", "The Conservative and Labour Party are both looking into making changes to the UK immigration system. Imagine the next Government reformed the UK immigration system.Would you consider these reforms to be a success or a failure if they had the foll...")</f>
        <v>The Conservative and Labour Party are both looking into making changes to the UK immigration system. Imagine the next Government reformed the UK immigration system.Would you consider these reforms to be a success or a failure if they had the foll...</v>
      </c>
      <c r="E35" s="32" t="str">
        <f>HYPERLINK("#'Full Results'!245", "245")</f>
        <v>245</v>
      </c>
      <c r="F35" t="s">
        <v>83</v>
      </c>
    </row>
    <row r="36" spans="3:6" x14ac:dyDescent="0.35">
      <c r="C36">
        <v>28</v>
      </c>
      <c r="D36" s="8" t="str">
        <f>HYPERLINK("#'Table 124'!A1", "The Conservative and Labour Party are both looking into making changes to the UK immigration system. Imagine the next Government reformed the UK immigration system.Would you consider these reforms to be a success or a failure if they had the foll...")</f>
        <v>The Conservative and Labour Party are both looking into making changes to the UK immigration system. Imagine the next Government reformed the UK immigration system.Would you consider these reforms to be a success or a failure if they had the foll...</v>
      </c>
      <c r="E36" s="32" t="str">
        <f>HYPERLINK("#'Full Results'!A254", "254")</f>
        <v>254</v>
      </c>
      <c r="F36" t="s">
        <v>83</v>
      </c>
    </row>
    <row r="37" spans="3:6" x14ac:dyDescent="0.35">
      <c r="C37">
        <v>29</v>
      </c>
      <c r="D37" s="8" t="str">
        <f>HYPERLINK("#'Table 125'!A1", "The Conservative and Labour Party are both looking into making changes to the UK immigration system. Imagine the next Government reformed the UK immigration system.Would you consider these reforms to be a success or a failure if they had the foll...")</f>
        <v>The Conservative and Labour Party are both looking into making changes to the UK immigration system. Imagine the next Government reformed the UK immigration system.Would you consider these reforms to be a success or a failure if they had the foll...</v>
      </c>
      <c r="E37" s="32" t="str">
        <f>HYPERLINK("#'Full Results'!A263", "263")</f>
        <v>263</v>
      </c>
      <c r="F37" t="s">
        <v>83</v>
      </c>
    </row>
    <row r="38" spans="3:6" x14ac:dyDescent="0.35">
      <c r="C38">
        <v>30</v>
      </c>
      <c r="D38" s="8" t="str">
        <f>HYPERLINK("#'Table 126'!A1", " Which of the following comes closest to your view?")</f>
        <v xml:space="preserve"> Which of the following comes closest to your view?</v>
      </c>
      <c r="E38" s="32" t="str">
        <f>HYPERLINK("#'Full Results'!A272", "272")</f>
        <v>272</v>
      </c>
      <c r="F38" t="s">
        <v>83</v>
      </c>
    </row>
  </sheetData>
  <pageMargins left="0.7" right="0.7" top="0.75" bottom="0.75" header="0.3" footer="0.3"/>
  <pageSetup paperSize="9"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B2:AZ22"/>
  <sheetViews>
    <sheetView showGridLines="0" workbookViewId="0">
      <pane xSplit="2" topLeftCell="C1" activePane="topRight" state="frozen"/>
      <selection pane="topRight"/>
    </sheetView>
  </sheetViews>
  <sheetFormatPr defaultColWidth="10.90625" defaultRowHeight="14.5" x14ac:dyDescent="0.35"/>
  <cols>
    <col min="2" max="2" width="25.7265625" customWidth="1"/>
    <col min="3" max="5" width="10.7265625" customWidth="1"/>
    <col min="6" max="6" width="2.1796875" customWidth="1"/>
    <col min="7" max="12" width="10.7265625" customWidth="1"/>
    <col min="13" max="13" width="2.1796875" customWidth="1"/>
    <col min="14" max="17" width="10.7265625" customWidth="1"/>
    <col min="18" max="18" width="2.1796875" customWidth="1"/>
    <col min="19" max="30" width="10.7265625" customWidth="1"/>
    <col min="31" max="31" width="2.1796875" customWidth="1"/>
    <col min="32" max="36" width="10.7265625" customWidth="1"/>
    <col min="37" max="37" width="2.1796875" customWidth="1"/>
    <col min="38" max="40" width="10.7265625" customWidth="1"/>
    <col min="41" max="41" width="2.1796875" customWidth="1"/>
    <col min="42" max="46" width="10.7265625" customWidth="1"/>
    <col min="47" max="47" width="2.1796875" customWidth="1"/>
    <col min="48" max="52" width="10.7265625" customWidth="1"/>
    <col min="53" max="53" width="2.1796875" customWidth="1"/>
  </cols>
  <sheetData>
    <row r="2" spans="2:52" ht="40" customHeight="1" x14ac:dyDescent="0.35">
      <c r="D2" s="31" t="s">
        <v>157</v>
      </c>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row>
    <row r="5" spans="2:52" ht="30" customHeight="1" x14ac:dyDescent="0.35">
      <c r="B5" s="15"/>
      <c r="C5" s="15"/>
      <c r="D5" s="30" t="s">
        <v>58</v>
      </c>
      <c r="E5" s="30"/>
      <c r="F5" s="15"/>
      <c r="G5" s="30" t="s">
        <v>59</v>
      </c>
      <c r="H5" s="30"/>
      <c r="I5" s="30"/>
      <c r="J5" s="30"/>
      <c r="K5" s="30"/>
      <c r="L5" s="30"/>
      <c r="M5" s="15"/>
      <c r="N5" s="30" t="s">
        <v>60</v>
      </c>
      <c r="O5" s="30"/>
      <c r="P5" s="30"/>
      <c r="Q5" s="30"/>
      <c r="R5" s="15"/>
      <c r="S5" s="30" t="s">
        <v>61</v>
      </c>
      <c r="T5" s="30"/>
      <c r="U5" s="30"/>
      <c r="V5" s="30"/>
      <c r="W5" s="30"/>
      <c r="X5" s="30"/>
      <c r="Y5" s="30"/>
      <c r="Z5" s="30"/>
      <c r="AA5" s="30"/>
      <c r="AB5" s="30"/>
      <c r="AC5" s="30"/>
      <c r="AD5" s="30"/>
      <c r="AE5" s="15"/>
      <c r="AF5" s="30" t="s">
        <v>62</v>
      </c>
      <c r="AG5" s="30"/>
      <c r="AH5" s="30"/>
      <c r="AI5" s="30"/>
      <c r="AJ5" s="30"/>
      <c r="AK5" s="15"/>
      <c r="AL5" s="30" t="s">
        <v>63</v>
      </c>
      <c r="AM5" s="30"/>
      <c r="AN5" s="30"/>
      <c r="AO5" s="15"/>
      <c r="AP5" s="30" t="s">
        <v>64</v>
      </c>
      <c r="AQ5" s="30"/>
      <c r="AR5" s="30"/>
      <c r="AS5" s="30"/>
      <c r="AT5" s="30"/>
      <c r="AU5" s="15"/>
      <c r="AV5" s="30" t="s">
        <v>65</v>
      </c>
      <c r="AW5" s="30"/>
      <c r="AX5" s="30"/>
      <c r="AY5" s="30"/>
      <c r="AZ5" s="30"/>
    </row>
    <row r="6" spans="2:52" ht="72.5" x14ac:dyDescent="0.35">
      <c r="B6" t="s">
        <v>15</v>
      </c>
      <c r="C6" s="9" t="s">
        <v>16</v>
      </c>
      <c r="D6" s="12" t="s">
        <v>17</v>
      </c>
      <c r="E6" s="12" t="s">
        <v>18</v>
      </c>
      <c r="G6" s="12" t="s">
        <v>21</v>
      </c>
      <c r="H6" s="12" t="s">
        <v>22</v>
      </c>
      <c r="I6" s="12" t="s">
        <v>23</v>
      </c>
      <c r="J6" s="12" t="s">
        <v>24</v>
      </c>
      <c r="K6" s="12" t="s">
        <v>25</v>
      </c>
      <c r="L6" s="12" t="s">
        <v>26</v>
      </c>
      <c r="N6" s="12" t="s">
        <v>27</v>
      </c>
      <c r="O6" s="12" t="s">
        <v>28</v>
      </c>
      <c r="P6" s="12" t="s">
        <v>29</v>
      </c>
      <c r="Q6" s="12" t="s">
        <v>30</v>
      </c>
      <c r="S6" s="12" t="s">
        <v>31</v>
      </c>
      <c r="T6" s="12" t="s">
        <v>32</v>
      </c>
      <c r="U6" s="12" t="s">
        <v>33</v>
      </c>
      <c r="V6" s="12" t="s">
        <v>34</v>
      </c>
      <c r="W6" s="12" t="s">
        <v>35</v>
      </c>
      <c r="X6" s="12" t="s">
        <v>36</v>
      </c>
      <c r="Y6" s="12" t="s">
        <v>37</v>
      </c>
      <c r="Z6" s="12" t="s">
        <v>38</v>
      </c>
      <c r="AA6" s="12" t="s">
        <v>39</v>
      </c>
      <c r="AB6" s="12" t="s">
        <v>40</v>
      </c>
      <c r="AC6" s="12" t="s">
        <v>41</v>
      </c>
      <c r="AD6" s="12" t="s">
        <v>42</v>
      </c>
      <c r="AF6" s="12" t="s">
        <v>43</v>
      </c>
      <c r="AG6" s="12" t="s">
        <v>44</v>
      </c>
      <c r="AH6" s="12" t="s">
        <v>45</v>
      </c>
      <c r="AI6" s="12" t="s">
        <v>46</v>
      </c>
      <c r="AJ6" s="12" t="s">
        <v>47</v>
      </c>
      <c r="AL6" s="12" t="s">
        <v>48</v>
      </c>
      <c r="AM6" s="12" t="s">
        <v>49</v>
      </c>
      <c r="AN6" s="12" t="s">
        <v>50</v>
      </c>
      <c r="AP6" s="12" t="s">
        <v>51</v>
      </c>
      <c r="AQ6" s="12" t="s">
        <v>52</v>
      </c>
      <c r="AR6" s="12" t="s">
        <v>53</v>
      </c>
      <c r="AS6" s="12" t="s">
        <v>54</v>
      </c>
      <c r="AT6" s="12" t="s">
        <v>50</v>
      </c>
      <c r="AV6" s="12" t="s">
        <v>51</v>
      </c>
      <c r="AW6" s="12" t="s">
        <v>52</v>
      </c>
      <c r="AX6" s="12" t="s">
        <v>55</v>
      </c>
      <c r="AY6" s="12" t="s">
        <v>56</v>
      </c>
      <c r="AZ6" s="12" t="s">
        <v>57</v>
      </c>
    </row>
    <row r="7" spans="2:52" ht="30" customHeight="1" x14ac:dyDescent="0.35">
      <c r="B7" s="10" t="s">
        <v>19</v>
      </c>
      <c r="C7" s="10">
        <v>4100</v>
      </c>
      <c r="D7" s="10">
        <v>2051</v>
      </c>
      <c r="E7" s="10">
        <v>2036</v>
      </c>
      <c r="F7" s="10"/>
      <c r="G7" s="10">
        <v>523</v>
      </c>
      <c r="H7" s="10">
        <v>691</v>
      </c>
      <c r="I7" s="10">
        <v>719</v>
      </c>
      <c r="J7" s="10">
        <v>697</v>
      </c>
      <c r="K7" s="10">
        <v>590</v>
      </c>
      <c r="L7" s="10">
        <v>880</v>
      </c>
      <c r="M7" s="10"/>
      <c r="N7" s="10">
        <v>1226</v>
      </c>
      <c r="O7" s="10">
        <v>1160</v>
      </c>
      <c r="P7" s="10">
        <v>758</v>
      </c>
      <c r="Q7" s="10">
        <v>944</v>
      </c>
      <c r="R7" s="10"/>
      <c r="S7" s="10">
        <v>559</v>
      </c>
      <c r="T7" s="10">
        <v>573</v>
      </c>
      <c r="U7" s="10">
        <v>336</v>
      </c>
      <c r="V7" s="10">
        <v>378</v>
      </c>
      <c r="W7" s="10">
        <v>304</v>
      </c>
      <c r="X7" s="10">
        <v>357</v>
      </c>
      <c r="Y7" s="10">
        <v>352</v>
      </c>
      <c r="Z7" s="10">
        <v>182</v>
      </c>
      <c r="AA7" s="10">
        <v>466</v>
      </c>
      <c r="AB7" s="10">
        <v>286</v>
      </c>
      <c r="AC7" s="10">
        <v>196</v>
      </c>
      <c r="AD7" s="10">
        <v>111</v>
      </c>
      <c r="AE7" s="10"/>
      <c r="AF7" s="10">
        <v>1057</v>
      </c>
      <c r="AG7" s="10">
        <v>858</v>
      </c>
      <c r="AH7" s="10">
        <v>1137</v>
      </c>
      <c r="AI7" s="10">
        <v>447</v>
      </c>
      <c r="AJ7" s="10">
        <v>69</v>
      </c>
      <c r="AK7" s="10"/>
      <c r="AL7" s="10">
        <v>1402</v>
      </c>
      <c r="AM7" s="10">
        <v>1680</v>
      </c>
      <c r="AN7" s="10">
        <v>633</v>
      </c>
      <c r="AO7" s="10"/>
      <c r="AP7" s="10">
        <v>1401</v>
      </c>
      <c r="AQ7" s="10">
        <v>1205</v>
      </c>
      <c r="AR7" s="10">
        <v>272</v>
      </c>
      <c r="AS7" s="10">
        <v>54</v>
      </c>
      <c r="AT7" s="10">
        <v>573</v>
      </c>
      <c r="AU7" s="10"/>
      <c r="AV7" s="10">
        <v>792</v>
      </c>
      <c r="AW7" s="10">
        <v>1589</v>
      </c>
      <c r="AX7" s="10">
        <v>290</v>
      </c>
      <c r="AY7" s="10">
        <v>447</v>
      </c>
      <c r="AZ7" s="10">
        <v>382</v>
      </c>
    </row>
    <row r="8" spans="2:52" ht="30" customHeight="1" x14ac:dyDescent="0.35">
      <c r="B8" s="11" t="s">
        <v>20</v>
      </c>
      <c r="C8" s="11">
        <v>4100</v>
      </c>
      <c r="D8" s="11">
        <v>2018</v>
      </c>
      <c r="E8" s="11">
        <v>2069</v>
      </c>
      <c r="F8" s="11"/>
      <c r="G8" s="11">
        <v>571</v>
      </c>
      <c r="H8" s="11">
        <v>700</v>
      </c>
      <c r="I8" s="11">
        <v>699</v>
      </c>
      <c r="J8" s="11">
        <v>697</v>
      </c>
      <c r="K8" s="11">
        <v>576</v>
      </c>
      <c r="L8" s="11">
        <v>858</v>
      </c>
      <c r="M8" s="11"/>
      <c r="N8" s="11">
        <v>1104</v>
      </c>
      <c r="O8" s="11">
        <v>1063</v>
      </c>
      <c r="P8" s="11">
        <v>899</v>
      </c>
      <c r="Q8" s="11">
        <v>1022</v>
      </c>
      <c r="R8" s="11"/>
      <c r="S8" s="11">
        <v>574</v>
      </c>
      <c r="T8" s="11">
        <v>533</v>
      </c>
      <c r="U8" s="11">
        <v>328</v>
      </c>
      <c r="V8" s="11">
        <v>369</v>
      </c>
      <c r="W8" s="11">
        <v>287</v>
      </c>
      <c r="X8" s="11">
        <v>369</v>
      </c>
      <c r="Y8" s="11">
        <v>328</v>
      </c>
      <c r="Z8" s="11">
        <v>164</v>
      </c>
      <c r="AA8" s="11">
        <v>451</v>
      </c>
      <c r="AB8" s="11">
        <v>369</v>
      </c>
      <c r="AC8" s="11">
        <v>205</v>
      </c>
      <c r="AD8" s="11">
        <v>123</v>
      </c>
      <c r="AE8" s="11"/>
      <c r="AF8" s="11">
        <v>1092</v>
      </c>
      <c r="AG8" s="11">
        <v>884</v>
      </c>
      <c r="AH8" s="11">
        <v>1109</v>
      </c>
      <c r="AI8" s="11">
        <v>420</v>
      </c>
      <c r="AJ8" s="11">
        <v>57</v>
      </c>
      <c r="AK8" s="11"/>
      <c r="AL8" s="11">
        <v>1388</v>
      </c>
      <c r="AM8" s="11">
        <v>1656</v>
      </c>
      <c r="AN8" s="11">
        <v>648</v>
      </c>
      <c r="AO8" s="11"/>
      <c r="AP8" s="11">
        <v>1357</v>
      </c>
      <c r="AQ8" s="11">
        <v>1194</v>
      </c>
      <c r="AR8" s="11">
        <v>262</v>
      </c>
      <c r="AS8" s="11">
        <v>53</v>
      </c>
      <c r="AT8" s="11">
        <v>593</v>
      </c>
      <c r="AU8" s="11"/>
      <c r="AV8" s="11">
        <v>766</v>
      </c>
      <c r="AW8" s="11">
        <v>1598</v>
      </c>
      <c r="AX8" s="11">
        <v>282</v>
      </c>
      <c r="AY8" s="11">
        <v>441</v>
      </c>
      <c r="AZ8" s="11">
        <v>382</v>
      </c>
    </row>
    <row r="9" spans="2:52" x14ac:dyDescent="0.35">
      <c r="B9" s="18" t="s">
        <v>86</v>
      </c>
      <c r="C9" s="17">
        <v>0.23604584778971299</v>
      </c>
      <c r="D9" s="17">
        <v>0.25095720035852598</v>
      </c>
      <c r="E9" s="17">
        <v>0.22006571660052299</v>
      </c>
      <c r="F9" s="17"/>
      <c r="G9" s="17">
        <v>0.28689242964594902</v>
      </c>
      <c r="H9" s="17">
        <v>0.31561038928558299</v>
      </c>
      <c r="I9" s="17">
        <v>0.271925671267362</v>
      </c>
      <c r="J9" s="17">
        <v>0.19920712398291299</v>
      </c>
      <c r="K9" s="17">
        <v>0.16616440530101501</v>
      </c>
      <c r="L9" s="17">
        <v>0.18490802883332499</v>
      </c>
      <c r="M9" s="17"/>
      <c r="N9" s="17">
        <v>0.291521965092502</v>
      </c>
      <c r="O9" s="17">
        <v>0.23960922762656101</v>
      </c>
      <c r="P9" s="17">
        <v>0.21401507840277301</v>
      </c>
      <c r="Q9" s="17">
        <v>0.191532722768532</v>
      </c>
      <c r="R9" s="17"/>
      <c r="S9" s="17">
        <v>0.29164542729551002</v>
      </c>
      <c r="T9" s="17">
        <v>0.19053215876967</v>
      </c>
      <c r="U9" s="17">
        <v>0.19548740636616499</v>
      </c>
      <c r="V9" s="17">
        <v>0.24155513424226199</v>
      </c>
      <c r="W9" s="17">
        <v>0.20661814615162699</v>
      </c>
      <c r="X9" s="17">
        <v>0.25891391244110701</v>
      </c>
      <c r="Y9" s="17">
        <v>0.21979230617307999</v>
      </c>
      <c r="Z9" s="17">
        <v>0.18812738985351199</v>
      </c>
      <c r="AA9" s="17">
        <v>0.22177533628085799</v>
      </c>
      <c r="AB9" s="17">
        <v>0.25275523594377097</v>
      </c>
      <c r="AC9" s="17">
        <v>0.29854697202040498</v>
      </c>
      <c r="AD9" s="17">
        <v>0.27076489150517402</v>
      </c>
      <c r="AE9" s="17"/>
      <c r="AF9" s="17">
        <v>0.16914424288320301</v>
      </c>
      <c r="AG9" s="17">
        <v>0.19626435313502699</v>
      </c>
      <c r="AH9" s="17">
        <v>0.29114292335629399</v>
      </c>
      <c r="AI9" s="17">
        <v>0.34623605757821002</v>
      </c>
      <c r="AJ9" s="17">
        <v>0.47819875059689898</v>
      </c>
      <c r="AK9" s="17"/>
      <c r="AL9" s="17">
        <v>0.16364191764689701</v>
      </c>
      <c r="AM9" s="17">
        <v>0.29148270646671998</v>
      </c>
      <c r="AN9" s="17">
        <v>0.22176562938236999</v>
      </c>
      <c r="AO9" s="17"/>
      <c r="AP9" s="17">
        <v>0.21587335243431499</v>
      </c>
      <c r="AQ9" s="17">
        <v>0.29797276840310699</v>
      </c>
      <c r="AR9" s="17">
        <v>0.23926887435529701</v>
      </c>
      <c r="AS9" s="17">
        <v>0.111155151452593</v>
      </c>
      <c r="AT9" s="17">
        <v>0.180489042934835</v>
      </c>
      <c r="AU9" s="17"/>
      <c r="AV9" s="17">
        <v>0.24764660367012301</v>
      </c>
      <c r="AW9" s="17">
        <v>0.29408703042421702</v>
      </c>
      <c r="AX9" s="17">
        <v>0.265107106600876</v>
      </c>
      <c r="AY9" s="17">
        <v>0.12363049664850199</v>
      </c>
      <c r="AZ9" s="17">
        <v>0.11588954585092499</v>
      </c>
    </row>
    <row r="10" spans="2:52" x14ac:dyDescent="0.35">
      <c r="B10" s="18" t="s">
        <v>87</v>
      </c>
      <c r="C10" s="17">
        <v>0.41350368715618802</v>
      </c>
      <c r="D10" s="17">
        <v>0.40934014691571302</v>
      </c>
      <c r="E10" s="17">
        <v>0.41884333100721999</v>
      </c>
      <c r="F10" s="17"/>
      <c r="G10" s="17">
        <v>0.42522919950639998</v>
      </c>
      <c r="H10" s="17">
        <v>0.40476079459027797</v>
      </c>
      <c r="I10" s="17">
        <v>0.42316384611306002</v>
      </c>
      <c r="J10" s="17">
        <v>0.39089719884534802</v>
      </c>
      <c r="K10" s="17">
        <v>0.403789979863934</v>
      </c>
      <c r="L10" s="17">
        <v>0.42985313722146101</v>
      </c>
      <c r="M10" s="17"/>
      <c r="N10" s="17">
        <v>0.45323031055488999</v>
      </c>
      <c r="O10" s="17">
        <v>0.39960198099078598</v>
      </c>
      <c r="P10" s="17">
        <v>0.39805847650174098</v>
      </c>
      <c r="Q10" s="17">
        <v>0.399642557792318</v>
      </c>
      <c r="R10" s="17"/>
      <c r="S10" s="17">
        <v>0.41267561098331501</v>
      </c>
      <c r="T10" s="17">
        <v>0.43371023342350101</v>
      </c>
      <c r="U10" s="17">
        <v>0.473105233812324</v>
      </c>
      <c r="V10" s="17">
        <v>0.35293444810726998</v>
      </c>
      <c r="W10" s="17">
        <v>0.46009297073460398</v>
      </c>
      <c r="X10" s="17">
        <v>0.36906640506190802</v>
      </c>
      <c r="Y10" s="17">
        <v>0.41416559966571997</v>
      </c>
      <c r="Z10" s="17">
        <v>0.44714225958739301</v>
      </c>
      <c r="AA10" s="17">
        <v>0.41945112114406402</v>
      </c>
      <c r="AB10" s="17">
        <v>0.40574193944749598</v>
      </c>
      <c r="AC10" s="17">
        <v>0.40272119828787301</v>
      </c>
      <c r="AD10" s="17">
        <v>0.35001754871956797</v>
      </c>
      <c r="AE10" s="17"/>
      <c r="AF10" s="17">
        <v>0.37944977519022199</v>
      </c>
      <c r="AG10" s="17">
        <v>0.43729476924909699</v>
      </c>
      <c r="AH10" s="17">
        <v>0.44465269506802602</v>
      </c>
      <c r="AI10" s="17">
        <v>0.44737007388752398</v>
      </c>
      <c r="AJ10" s="17">
        <v>0.28999220755944299</v>
      </c>
      <c r="AK10" s="17"/>
      <c r="AL10" s="17">
        <v>0.37706088060235698</v>
      </c>
      <c r="AM10" s="17">
        <v>0.46045907912495199</v>
      </c>
      <c r="AN10" s="17">
        <v>0.37225105962337901</v>
      </c>
      <c r="AO10" s="17"/>
      <c r="AP10" s="17">
        <v>0.41938155377435599</v>
      </c>
      <c r="AQ10" s="17">
        <v>0.42318321032147999</v>
      </c>
      <c r="AR10" s="17">
        <v>0.45891103238502601</v>
      </c>
      <c r="AS10" s="17">
        <v>0.26115136694339403</v>
      </c>
      <c r="AT10" s="17">
        <v>0.362800257501598</v>
      </c>
      <c r="AU10" s="17"/>
      <c r="AV10" s="17">
        <v>0.44343785203793701</v>
      </c>
      <c r="AW10" s="17">
        <v>0.43544298875589998</v>
      </c>
      <c r="AX10" s="17">
        <v>0.464317571326816</v>
      </c>
      <c r="AY10" s="17">
        <v>0.32472609285479098</v>
      </c>
      <c r="AZ10" s="17">
        <v>0.41583437987236799</v>
      </c>
    </row>
    <row r="11" spans="2:52" x14ac:dyDescent="0.35">
      <c r="B11" s="18" t="s">
        <v>88</v>
      </c>
      <c r="C11" s="17">
        <v>0.23299353789108801</v>
      </c>
      <c r="D11" s="17">
        <v>0.22539957227931101</v>
      </c>
      <c r="E11" s="17">
        <v>0.24131345490101599</v>
      </c>
      <c r="F11" s="17"/>
      <c r="G11" s="17">
        <v>0.17669241591856</v>
      </c>
      <c r="H11" s="17">
        <v>0.17247322223383399</v>
      </c>
      <c r="I11" s="17">
        <v>0.20151066628377201</v>
      </c>
      <c r="J11" s="17">
        <v>0.258635894268055</v>
      </c>
      <c r="K11" s="17">
        <v>0.29922013830833799</v>
      </c>
      <c r="L11" s="17">
        <v>0.28018508057394698</v>
      </c>
      <c r="M11" s="17"/>
      <c r="N11" s="17">
        <v>0.181557005433652</v>
      </c>
      <c r="O11" s="17">
        <v>0.23804709969656501</v>
      </c>
      <c r="P11" s="17">
        <v>0.258022380569359</v>
      </c>
      <c r="Q11" s="17">
        <v>0.26117046027090102</v>
      </c>
      <c r="R11" s="17"/>
      <c r="S11" s="17">
        <v>0.18246131309958699</v>
      </c>
      <c r="T11" s="17">
        <v>0.25626709911768702</v>
      </c>
      <c r="U11" s="17">
        <v>0.21741748663229901</v>
      </c>
      <c r="V11" s="17">
        <v>0.269739774775823</v>
      </c>
      <c r="W11" s="17">
        <v>0.25315388225240099</v>
      </c>
      <c r="X11" s="17">
        <v>0.22311739545215301</v>
      </c>
      <c r="Y11" s="17">
        <v>0.21565172757930201</v>
      </c>
      <c r="Z11" s="17">
        <v>0.26688458336503001</v>
      </c>
      <c r="AA11" s="17">
        <v>0.231992629014521</v>
      </c>
      <c r="AB11" s="17">
        <v>0.24082506553025601</v>
      </c>
      <c r="AC11" s="17">
        <v>0.211834421742849</v>
      </c>
      <c r="AD11" s="17">
        <v>0.29833591722609298</v>
      </c>
      <c r="AE11" s="17"/>
      <c r="AF11" s="17">
        <v>0.29047140314182601</v>
      </c>
      <c r="AG11" s="17">
        <v>0.24206346658401201</v>
      </c>
      <c r="AH11" s="17">
        <v>0.18886280999039501</v>
      </c>
      <c r="AI11" s="17">
        <v>0.142521903443802</v>
      </c>
      <c r="AJ11" s="17">
        <v>9.9217623403906302E-2</v>
      </c>
      <c r="AK11" s="17"/>
      <c r="AL11" s="17">
        <v>0.30896081280690701</v>
      </c>
      <c r="AM11" s="17">
        <v>0.18217356816896099</v>
      </c>
      <c r="AN11" s="17">
        <v>0.219862060342771</v>
      </c>
      <c r="AO11" s="17"/>
      <c r="AP11" s="17">
        <v>0.24679812908321999</v>
      </c>
      <c r="AQ11" s="17">
        <v>0.193446455303035</v>
      </c>
      <c r="AR11" s="17">
        <v>0.234327579300043</v>
      </c>
      <c r="AS11" s="17">
        <v>0.281477015900852</v>
      </c>
      <c r="AT11" s="17">
        <v>0.27465225151123501</v>
      </c>
      <c r="AU11" s="17"/>
      <c r="AV11" s="17">
        <v>0.219929894127672</v>
      </c>
      <c r="AW11" s="17">
        <v>0.19869425356564899</v>
      </c>
      <c r="AX11" s="17">
        <v>0.197469525779955</v>
      </c>
      <c r="AY11" s="17">
        <v>0.320014843455658</v>
      </c>
      <c r="AZ11" s="17">
        <v>0.30434316952930901</v>
      </c>
    </row>
    <row r="12" spans="2:52" x14ac:dyDescent="0.35">
      <c r="B12" s="18" t="s">
        <v>89</v>
      </c>
      <c r="C12" s="17">
        <v>4.9341505239354599E-2</v>
      </c>
      <c r="D12" s="17">
        <v>5.0363803515852699E-2</v>
      </c>
      <c r="E12" s="17">
        <v>4.8654448900388302E-2</v>
      </c>
      <c r="F12" s="17"/>
      <c r="G12" s="17">
        <v>6.1003539905478299E-2</v>
      </c>
      <c r="H12" s="17">
        <v>3.1518269657604701E-2</v>
      </c>
      <c r="I12" s="17">
        <v>4.8808259516781201E-2</v>
      </c>
      <c r="J12" s="17">
        <v>5.5896318316413299E-2</v>
      </c>
      <c r="K12" s="17">
        <v>5.7670434437427899E-2</v>
      </c>
      <c r="L12" s="17">
        <v>4.5646735493413602E-2</v>
      </c>
      <c r="M12" s="17"/>
      <c r="N12" s="17">
        <v>2.88996794562833E-2</v>
      </c>
      <c r="O12" s="17">
        <v>6.0727732222080402E-2</v>
      </c>
      <c r="P12" s="17">
        <v>5.8732716328982797E-2</v>
      </c>
      <c r="Q12" s="17">
        <v>5.1898859128953201E-2</v>
      </c>
      <c r="R12" s="17"/>
      <c r="S12" s="17">
        <v>4.1767812268436802E-2</v>
      </c>
      <c r="T12" s="17">
        <v>5.9519450248765197E-2</v>
      </c>
      <c r="U12" s="17">
        <v>5.6450113384848198E-2</v>
      </c>
      <c r="V12" s="17">
        <v>6.77773476726347E-2</v>
      </c>
      <c r="W12" s="17">
        <v>2.3714599809671898E-2</v>
      </c>
      <c r="X12" s="17">
        <v>6.0568698417929098E-2</v>
      </c>
      <c r="Y12" s="17">
        <v>6.9795638387735198E-2</v>
      </c>
      <c r="Z12" s="17">
        <v>4.4273180967304801E-2</v>
      </c>
      <c r="AA12" s="17">
        <v>4.0545794235921397E-2</v>
      </c>
      <c r="AB12" s="17">
        <v>3.7200980174190698E-2</v>
      </c>
      <c r="AC12" s="17">
        <v>4.1929516056824601E-2</v>
      </c>
      <c r="AD12" s="17">
        <v>2.5667391902981802E-2</v>
      </c>
      <c r="AE12" s="17"/>
      <c r="AF12" s="17">
        <v>6.0948556940553802E-2</v>
      </c>
      <c r="AG12" s="17">
        <v>5.89979774875291E-2</v>
      </c>
      <c r="AH12" s="17">
        <v>3.9533871910370499E-2</v>
      </c>
      <c r="AI12" s="17">
        <v>2.57423153433151E-2</v>
      </c>
      <c r="AJ12" s="17">
        <v>5.0682022535405498E-2</v>
      </c>
      <c r="AK12" s="17"/>
      <c r="AL12" s="17">
        <v>6.9040349578095697E-2</v>
      </c>
      <c r="AM12" s="17">
        <v>2.8074633356359398E-2</v>
      </c>
      <c r="AN12" s="17">
        <v>6.7831692940743704E-2</v>
      </c>
      <c r="AO12" s="17"/>
      <c r="AP12" s="17">
        <v>6.0061806032830199E-2</v>
      </c>
      <c r="AQ12" s="17">
        <v>3.9363892250269997E-2</v>
      </c>
      <c r="AR12" s="17">
        <v>1.61516362479435E-2</v>
      </c>
      <c r="AS12" s="17">
        <v>0.158356774651189</v>
      </c>
      <c r="AT12" s="17">
        <v>5.9334858293204999E-2</v>
      </c>
      <c r="AU12" s="17"/>
      <c r="AV12" s="17">
        <v>4.7673278678662598E-2</v>
      </c>
      <c r="AW12" s="17">
        <v>3.4919669704522899E-2</v>
      </c>
      <c r="AX12" s="17">
        <v>1.7694965621885599E-2</v>
      </c>
      <c r="AY12" s="17">
        <v>0.11411529616567399</v>
      </c>
      <c r="AZ12" s="17">
        <v>4.6515901011758697E-2</v>
      </c>
    </row>
    <row r="13" spans="2:52" x14ac:dyDescent="0.35">
      <c r="B13" s="18" t="s">
        <v>90</v>
      </c>
      <c r="C13" s="17">
        <v>3.3402784221825903E-2</v>
      </c>
      <c r="D13" s="17">
        <v>3.5852684496083302E-2</v>
      </c>
      <c r="E13" s="17">
        <v>3.0717697311353601E-2</v>
      </c>
      <c r="F13" s="17"/>
      <c r="G13" s="17">
        <v>2.05480175734143E-2</v>
      </c>
      <c r="H13" s="17">
        <v>1.9719029286969E-2</v>
      </c>
      <c r="I13" s="17">
        <v>1.8883437068002901E-2</v>
      </c>
      <c r="J13" s="17">
        <v>4.6773788590153097E-2</v>
      </c>
      <c r="K13" s="17">
        <v>5.13406753755812E-2</v>
      </c>
      <c r="L13" s="17">
        <v>4.2045072186231797E-2</v>
      </c>
      <c r="M13" s="17"/>
      <c r="N13" s="17">
        <v>2.21804492007305E-2</v>
      </c>
      <c r="O13" s="17">
        <v>2.7563375490898299E-2</v>
      </c>
      <c r="P13" s="17">
        <v>4.5616595165524999E-2</v>
      </c>
      <c r="Q13" s="17">
        <v>4.0280777574575898E-2</v>
      </c>
      <c r="R13" s="17"/>
      <c r="S13" s="17">
        <v>2.89121068977321E-2</v>
      </c>
      <c r="T13" s="17">
        <v>2.90179436294348E-2</v>
      </c>
      <c r="U13" s="17">
        <v>2.7434763743387301E-2</v>
      </c>
      <c r="V13" s="17">
        <v>3.2893223630798003E-2</v>
      </c>
      <c r="W13" s="17">
        <v>2.5426305121176301E-2</v>
      </c>
      <c r="X13" s="17">
        <v>4.3947371639408199E-2</v>
      </c>
      <c r="Y13" s="17">
        <v>4.4218955111284403E-2</v>
      </c>
      <c r="Z13" s="17">
        <v>3.18868399542327E-2</v>
      </c>
      <c r="AA13" s="17">
        <v>4.9012311668766302E-2</v>
      </c>
      <c r="AB13" s="17">
        <v>3.68148386683134E-2</v>
      </c>
      <c r="AC13" s="17">
        <v>6.1308085360521399E-3</v>
      </c>
      <c r="AD13" s="17">
        <v>2.8939690173969301E-2</v>
      </c>
      <c r="AE13" s="17"/>
      <c r="AF13" s="17">
        <v>4.8636760992045003E-2</v>
      </c>
      <c r="AG13" s="17">
        <v>3.12210235604941E-2</v>
      </c>
      <c r="AH13" s="17">
        <v>2.0883865176032999E-2</v>
      </c>
      <c r="AI13" s="17">
        <v>1.9246067611563802E-2</v>
      </c>
      <c r="AJ13" s="17">
        <v>1.80085045424342E-2</v>
      </c>
      <c r="AK13" s="17"/>
      <c r="AL13" s="17">
        <v>5.6625000857510099E-2</v>
      </c>
      <c r="AM13" s="17">
        <v>1.7134926960636E-2</v>
      </c>
      <c r="AN13" s="17">
        <v>3.6047220348949097E-2</v>
      </c>
      <c r="AO13" s="17"/>
      <c r="AP13" s="17">
        <v>4.2239225024939001E-2</v>
      </c>
      <c r="AQ13" s="17">
        <v>1.60729950583984E-2</v>
      </c>
      <c r="AR13" s="17">
        <v>3.36126476603942E-2</v>
      </c>
      <c r="AS13" s="17">
        <v>0.15371838750733099</v>
      </c>
      <c r="AT13" s="17">
        <v>4.0166476073444299E-2</v>
      </c>
      <c r="AU13" s="17"/>
      <c r="AV13" s="17">
        <v>2.27149464929952E-2</v>
      </c>
      <c r="AW13" s="17">
        <v>1.51160710531636E-2</v>
      </c>
      <c r="AX13" s="17">
        <v>3.1181328162553801E-2</v>
      </c>
      <c r="AY13" s="17">
        <v>0.10600944430933699</v>
      </c>
      <c r="AZ13" s="17">
        <v>1.9015381384699201E-2</v>
      </c>
    </row>
    <row r="14" spans="2:52" x14ac:dyDescent="0.35">
      <c r="B14" s="18" t="s">
        <v>57</v>
      </c>
      <c r="C14" s="17">
        <v>3.4712637701829897E-2</v>
      </c>
      <c r="D14" s="17">
        <v>2.8086592434513401E-2</v>
      </c>
      <c r="E14" s="17">
        <v>4.0405351279498999E-2</v>
      </c>
      <c r="F14" s="17"/>
      <c r="G14" s="17">
        <v>2.9634397450198701E-2</v>
      </c>
      <c r="H14" s="17">
        <v>5.5918294945731299E-2</v>
      </c>
      <c r="I14" s="17">
        <v>3.5708119751021603E-2</v>
      </c>
      <c r="J14" s="17">
        <v>4.85896759971177E-2</v>
      </c>
      <c r="K14" s="17">
        <v>2.18143667137039E-2</v>
      </c>
      <c r="L14" s="17">
        <v>1.7361945691621899E-2</v>
      </c>
      <c r="M14" s="17"/>
      <c r="N14" s="17">
        <v>2.26105902619421E-2</v>
      </c>
      <c r="O14" s="17">
        <v>3.4450583973109503E-2</v>
      </c>
      <c r="P14" s="17">
        <v>2.5554753031618999E-2</v>
      </c>
      <c r="Q14" s="17">
        <v>5.5474622464719597E-2</v>
      </c>
      <c r="R14" s="17"/>
      <c r="S14" s="17">
        <v>4.2537729455419601E-2</v>
      </c>
      <c r="T14" s="17">
        <v>3.0953114810942199E-2</v>
      </c>
      <c r="U14" s="17">
        <v>3.01049960609765E-2</v>
      </c>
      <c r="V14" s="17">
        <v>3.5100071571212497E-2</v>
      </c>
      <c r="W14" s="17">
        <v>3.0994095930519199E-2</v>
      </c>
      <c r="X14" s="17">
        <v>4.4386216987494197E-2</v>
      </c>
      <c r="Y14" s="17">
        <v>3.6375773082877899E-2</v>
      </c>
      <c r="Z14" s="17">
        <v>2.1685746272526601E-2</v>
      </c>
      <c r="AA14" s="17">
        <v>3.7222807655868301E-2</v>
      </c>
      <c r="AB14" s="17">
        <v>2.6661940235973201E-2</v>
      </c>
      <c r="AC14" s="17">
        <v>3.8837083355996303E-2</v>
      </c>
      <c r="AD14" s="17">
        <v>2.6274560472213299E-2</v>
      </c>
      <c r="AE14" s="17"/>
      <c r="AF14" s="17">
        <v>5.1349260852150198E-2</v>
      </c>
      <c r="AG14" s="17">
        <v>3.4158409983841898E-2</v>
      </c>
      <c r="AH14" s="17">
        <v>1.4923834498882E-2</v>
      </c>
      <c r="AI14" s="17">
        <v>1.88835821355843E-2</v>
      </c>
      <c r="AJ14" s="17">
        <v>6.3900891361912696E-2</v>
      </c>
      <c r="AK14" s="17"/>
      <c r="AL14" s="17">
        <v>2.4671038508233298E-2</v>
      </c>
      <c r="AM14" s="17">
        <v>2.0675085922372001E-2</v>
      </c>
      <c r="AN14" s="17">
        <v>8.2242337361786905E-2</v>
      </c>
      <c r="AO14" s="17"/>
      <c r="AP14" s="17">
        <v>1.5645933650339401E-2</v>
      </c>
      <c r="AQ14" s="17">
        <v>2.9960678663709099E-2</v>
      </c>
      <c r="AR14" s="17">
        <v>1.7728230051296999E-2</v>
      </c>
      <c r="AS14" s="17">
        <v>3.4141303544642197E-2</v>
      </c>
      <c r="AT14" s="17">
        <v>8.2557113685682304E-2</v>
      </c>
      <c r="AU14" s="17"/>
      <c r="AV14" s="17">
        <v>1.8597424992610599E-2</v>
      </c>
      <c r="AW14" s="17">
        <v>2.1739986496547899E-2</v>
      </c>
      <c r="AX14" s="17">
        <v>2.4229502507913898E-2</v>
      </c>
      <c r="AY14" s="17">
        <v>1.15038265660395E-2</v>
      </c>
      <c r="AZ14" s="17">
        <v>9.8401622350940507E-2</v>
      </c>
    </row>
    <row r="15" spans="2:52" x14ac:dyDescent="0.35">
      <c r="B15" s="18" t="s">
        <v>91</v>
      </c>
      <c r="C15" s="21">
        <v>0.64954953494590095</v>
      </c>
      <c r="D15" s="21">
        <v>0.66029734727423905</v>
      </c>
      <c r="E15" s="21">
        <v>0.63890904760774303</v>
      </c>
      <c r="F15" s="21"/>
      <c r="G15" s="21">
        <v>0.712121629152348</v>
      </c>
      <c r="H15" s="21">
        <v>0.72037118387585997</v>
      </c>
      <c r="I15" s="21">
        <v>0.69508951738042202</v>
      </c>
      <c r="J15" s="21">
        <v>0.59010432282826097</v>
      </c>
      <c r="K15" s="21">
        <v>0.56995438516494801</v>
      </c>
      <c r="L15" s="21">
        <v>0.61476116605478603</v>
      </c>
      <c r="M15" s="21"/>
      <c r="N15" s="21">
        <v>0.74475227564739199</v>
      </c>
      <c r="O15" s="21">
        <v>0.63921120861734704</v>
      </c>
      <c r="P15" s="21">
        <v>0.61207355490451398</v>
      </c>
      <c r="Q15" s="21">
        <v>0.59117528056085</v>
      </c>
      <c r="R15" s="21"/>
      <c r="S15" s="21">
        <v>0.70432103827882397</v>
      </c>
      <c r="T15" s="21">
        <v>0.62424239219317101</v>
      </c>
      <c r="U15" s="21">
        <v>0.66859264017848896</v>
      </c>
      <c r="V15" s="21">
        <v>0.59448958234953198</v>
      </c>
      <c r="W15" s="21">
        <v>0.66671111688623197</v>
      </c>
      <c r="X15" s="21">
        <v>0.62798031750301497</v>
      </c>
      <c r="Y15" s="21">
        <v>0.63395790583880096</v>
      </c>
      <c r="Z15" s="21">
        <v>0.63526964944090503</v>
      </c>
      <c r="AA15" s="21">
        <v>0.64122645742492301</v>
      </c>
      <c r="AB15" s="21">
        <v>0.65849717539126695</v>
      </c>
      <c r="AC15" s="21">
        <v>0.70126817030827804</v>
      </c>
      <c r="AD15" s="21">
        <v>0.62078244022474205</v>
      </c>
      <c r="AE15" s="21"/>
      <c r="AF15" s="21">
        <v>0.548594018073425</v>
      </c>
      <c r="AG15" s="21">
        <v>0.63355912238412304</v>
      </c>
      <c r="AH15" s="21">
        <v>0.73579561842431995</v>
      </c>
      <c r="AI15" s="21">
        <v>0.793606131465734</v>
      </c>
      <c r="AJ15" s="21">
        <v>0.76819095815634197</v>
      </c>
      <c r="AK15" s="21"/>
      <c r="AL15" s="21">
        <v>0.54070279824925305</v>
      </c>
      <c r="AM15" s="21">
        <v>0.75194178559167202</v>
      </c>
      <c r="AN15" s="21">
        <v>0.594016689005749</v>
      </c>
      <c r="AO15" s="21"/>
      <c r="AP15" s="21">
        <v>0.63525490620867098</v>
      </c>
      <c r="AQ15" s="21">
        <v>0.72115597872458703</v>
      </c>
      <c r="AR15" s="21">
        <v>0.69817990674032304</v>
      </c>
      <c r="AS15" s="21">
        <v>0.372306518395986</v>
      </c>
      <c r="AT15" s="21">
        <v>0.54328930043643298</v>
      </c>
      <c r="AU15" s="21"/>
      <c r="AV15" s="21">
        <v>0.69108445570805999</v>
      </c>
      <c r="AW15" s="21">
        <v>0.72953001918011695</v>
      </c>
      <c r="AX15" s="21">
        <v>0.72942467792769194</v>
      </c>
      <c r="AY15" s="21">
        <v>0.44835658950329199</v>
      </c>
      <c r="AZ15" s="21">
        <v>0.53172392572329297</v>
      </c>
    </row>
    <row r="16" spans="2:52" x14ac:dyDescent="0.35">
      <c r="B16" s="18" t="s">
        <v>92</v>
      </c>
      <c r="C16" s="21">
        <v>8.2744289461180495E-2</v>
      </c>
      <c r="D16" s="21">
        <v>8.6216488011936002E-2</v>
      </c>
      <c r="E16" s="21">
        <v>7.9372146211741906E-2</v>
      </c>
      <c r="F16" s="21"/>
      <c r="G16" s="21">
        <v>8.1551557478892603E-2</v>
      </c>
      <c r="H16" s="21">
        <v>5.1237298944573802E-2</v>
      </c>
      <c r="I16" s="21">
        <v>6.7691696584784106E-2</v>
      </c>
      <c r="J16" s="21">
        <v>0.102670106906566</v>
      </c>
      <c r="K16" s="21">
        <v>0.109011109813009</v>
      </c>
      <c r="L16" s="21">
        <v>8.7691807679645406E-2</v>
      </c>
      <c r="M16" s="21"/>
      <c r="N16" s="21">
        <v>5.1080128657013897E-2</v>
      </c>
      <c r="O16" s="21">
        <v>8.8291107712978698E-2</v>
      </c>
      <c r="P16" s="21">
        <v>0.104349311494508</v>
      </c>
      <c r="Q16" s="21">
        <v>9.2179636703529105E-2</v>
      </c>
      <c r="R16" s="21"/>
      <c r="S16" s="21">
        <v>7.0679919166168906E-2</v>
      </c>
      <c r="T16" s="21">
        <v>8.8537393878200005E-2</v>
      </c>
      <c r="U16" s="21">
        <v>8.3884877128235502E-2</v>
      </c>
      <c r="V16" s="21">
        <v>0.100670571303433</v>
      </c>
      <c r="W16" s="21">
        <v>4.9140904930848203E-2</v>
      </c>
      <c r="X16" s="21">
        <v>0.104516070057337</v>
      </c>
      <c r="Y16" s="21">
        <v>0.11401459349902</v>
      </c>
      <c r="Z16" s="21">
        <v>7.6160020921537494E-2</v>
      </c>
      <c r="AA16" s="21">
        <v>8.9558105904687699E-2</v>
      </c>
      <c r="AB16" s="21">
        <v>7.4015818842504105E-2</v>
      </c>
      <c r="AC16" s="21">
        <v>4.8060324592876701E-2</v>
      </c>
      <c r="AD16" s="21">
        <v>5.46070820769511E-2</v>
      </c>
      <c r="AE16" s="21"/>
      <c r="AF16" s="21">
        <v>0.109585317932599</v>
      </c>
      <c r="AG16" s="21">
        <v>9.0219001048023204E-2</v>
      </c>
      <c r="AH16" s="21">
        <v>6.0417737086403502E-2</v>
      </c>
      <c r="AI16" s="21">
        <v>4.4988382954878801E-2</v>
      </c>
      <c r="AJ16" s="21">
        <v>6.8690527077839597E-2</v>
      </c>
      <c r="AK16" s="21"/>
      <c r="AL16" s="21">
        <v>0.125665350435606</v>
      </c>
      <c r="AM16" s="21">
        <v>4.5209560316995398E-2</v>
      </c>
      <c r="AN16" s="21">
        <v>0.103878913289693</v>
      </c>
      <c r="AO16" s="21"/>
      <c r="AP16" s="21">
        <v>0.102301031057769</v>
      </c>
      <c r="AQ16" s="21">
        <v>5.5436887308668303E-2</v>
      </c>
      <c r="AR16" s="21">
        <v>4.9764283908337703E-2</v>
      </c>
      <c r="AS16" s="21">
        <v>0.31207516215851999</v>
      </c>
      <c r="AT16" s="21">
        <v>9.9501334366649305E-2</v>
      </c>
      <c r="AU16" s="21"/>
      <c r="AV16" s="21">
        <v>7.0388225171657798E-2</v>
      </c>
      <c r="AW16" s="21">
        <v>5.0035740757686499E-2</v>
      </c>
      <c r="AX16" s="21">
        <v>4.8876293784439397E-2</v>
      </c>
      <c r="AY16" s="21">
        <v>0.22012474047500999</v>
      </c>
      <c r="AZ16" s="21">
        <v>6.5531282396457904E-2</v>
      </c>
    </row>
    <row r="17" spans="2:52" x14ac:dyDescent="0.35">
      <c r="B17" s="18" t="s">
        <v>93</v>
      </c>
      <c r="C17" s="22">
        <v>0.566805245484721</v>
      </c>
      <c r="D17" s="22">
        <v>0.57408085926230301</v>
      </c>
      <c r="E17" s="22">
        <v>0.55953690139600099</v>
      </c>
      <c r="F17" s="22"/>
      <c r="G17" s="22">
        <v>0.63057007167345602</v>
      </c>
      <c r="H17" s="22">
        <v>0.669133884931287</v>
      </c>
      <c r="I17" s="22">
        <v>0.62739782079563799</v>
      </c>
      <c r="J17" s="22">
        <v>0.487434215921695</v>
      </c>
      <c r="K17" s="22">
        <v>0.46094327535193902</v>
      </c>
      <c r="L17" s="22">
        <v>0.52706935837514002</v>
      </c>
      <c r="M17" s="22"/>
      <c r="N17" s="22">
        <v>0.69367214699037805</v>
      </c>
      <c r="O17" s="22">
        <v>0.55092010090436805</v>
      </c>
      <c r="P17" s="22">
        <v>0.50772424341000699</v>
      </c>
      <c r="Q17" s="22">
        <v>0.49899564385732098</v>
      </c>
      <c r="R17" s="22"/>
      <c r="S17" s="22">
        <v>0.63364111911265497</v>
      </c>
      <c r="T17" s="22">
        <v>0.53570499831497098</v>
      </c>
      <c r="U17" s="22">
        <v>0.58470776305025396</v>
      </c>
      <c r="V17" s="22">
        <v>0.49381901104609999</v>
      </c>
      <c r="W17" s="22">
        <v>0.61757021195538397</v>
      </c>
      <c r="X17" s="22">
        <v>0.52346424744567799</v>
      </c>
      <c r="Y17" s="22">
        <v>0.51994331233978097</v>
      </c>
      <c r="Z17" s="22">
        <v>0.55910962851936796</v>
      </c>
      <c r="AA17" s="22">
        <v>0.55166835152023497</v>
      </c>
      <c r="AB17" s="22">
        <v>0.58448135654876199</v>
      </c>
      <c r="AC17" s="22">
        <v>0.65320784571540103</v>
      </c>
      <c r="AD17" s="22">
        <v>0.56617535814779096</v>
      </c>
      <c r="AE17" s="22"/>
      <c r="AF17" s="22">
        <v>0.43900870014082599</v>
      </c>
      <c r="AG17" s="22">
        <v>0.54334012133609999</v>
      </c>
      <c r="AH17" s="22">
        <v>0.67537788133791599</v>
      </c>
      <c r="AI17" s="22">
        <v>0.74861774851085505</v>
      </c>
      <c r="AJ17" s="22">
        <v>0.69950043107850202</v>
      </c>
      <c r="AK17" s="22"/>
      <c r="AL17" s="22">
        <v>0.41503744781364799</v>
      </c>
      <c r="AM17" s="22">
        <v>0.70673222527467605</v>
      </c>
      <c r="AN17" s="22">
        <v>0.49013777571605599</v>
      </c>
      <c r="AO17" s="22"/>
      <c r="AP17" s="22">
        <v>0.53295387515090198</v>
      </c>
      <c r="AQ17" s="22">
        <v>0.66571909141591901</v>
      </c>
      <c r="AR17" s="22">
        <v>0.64841562283198495</v>
      </c>
      <c r="AS17" s="22">
        <v>6.0231356237466303E-2</v>
      </c>
      <c r="AT17" s="22">
        <v>0.44378796606978399</v>
      </c>
      <c r="AU17" s="22"/>
      <c r="AV17" s="22">
        <v>0.62069623053640199</v>
      </c>
      <c r="AW17" s="22">
        <v>0.67949427842243104</v>
      </c>
      <c r="AX17" s="22">
        <v>0.68054838414325203</v>
      </c>
      <c r="AY17" s="22">
        <v>0.228231849028282</v>
      </c>
      <c r="AZ17" s="22">
        <v>0.46619264332683502</v>
      </c>
    </row>
    <row r="18" spans="2:52" x14ac:dyDescent="0.35">
      <c r="B18" s="16"/>
    </row>
    <row r="19" spans="2:52" x14ac:dyDescent="0.35">
      <c r="B19" t="s">
        <v>84</v>
      </c>
    </row>
    <row r="20" spans="2:52" x14ac:dyDescent="0.35">
      <c r="B20" t="s">
        <v>85</v>
      </c>
    </row>
    <row r="22" spans="2:52" x14ac:dyDescent="0.35">
      <c r="B22" s="8" t="str">
        <f>HYPERLINK("#'Contents'!A1", "Return to Contents")</f>
        <v>Return to Contents</v>
      </c>
    </row>
  </sheetData>
  <mergeCells count="9">
    <mergeCell ref="AL5:AN5"/>
    <mergeCell ref="AP5:AT5"/>
    <mergeCell ref="AV5:AZ5"/>
    <mergeCell ref="D2:AT2"/>
    <mergeCell ref="D5:E5"/>
    <mergeCell ref="G5:L5"/>
    <mergeCell ref="N5:Q5"/>
    <mergeCell ref="S5:AD5"/>
    <mergeCell ref="AF5:AJ5"/>
  </mergeCells>
  <pageMargins left="0.7" right="0.7" top="0.75" bottom="0.75" header="0.3" footer="0.3"/>
  <pageSetup paperSize="9"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B2:AZ22"/>
  <sheetViews>
    <sheetView showGridLines="0" workbookViewId="0">
      <pane xSplit="2" topLeftCell="C1" activePane="topRight" state="frozen"/>
      <selection pane="topRight"/>
    </sheetView>
  </sheetViews>
  <sheetFormatPr defaultColWidth="10.90625" defaultRowHeight="14.5" x14ac:dyDescent="0.35"/>
  <cols>
    <col min="2" max="2" width="25.7265625" customWidth="1"/>
    <col min="3" max="5" width="10.7265625" customWidth="1"/>
    <col min="6" max="6" width="2.1796875" customWidth="1"/>
    <col min="7" max="12" width="10.7265625" customWidth="1"/>
    <col min="13" max="13" width="2.1796875" customWidth="1"/>
    <col min="14" max="17" width="10.7265625" customWidth="1"/>
    <col min="18" max="18" width="2.1796875" customWidth="1"/>
    <col min="19" max="30" width="10.7265625" customWidth="1"/>
    <col min="31" max="31" width="2.1796875" customWidth="1"/>
    <col min="32" max="36" width="10.7265625" customWidth="1"/>
    <col min="37" max="37" width="2.1796875" customWidth="1"/>
    <col min="38" max="40" width="10.7265625" customWidth="1"/>
    <col min="41" max="41" width="2.1796875" customWidth="1"/>
    <col min="42" max="46" width="10.7265625" customWidth="1"/>
    <col min="47" max="47" width="2.1796875" customWidth="1"/>
    <col min="48" max="52" width="10.7265625" customWidth="1"/>
    <col min="53" max="53" width="2.1796875" customWidth="1"/>
  </cols>
  <sheetData>
    <row r="2" spans="2:52" ht="40" customHeight="1" x14ac:dyDescent="0.35">
      <c r="D2" s="31" t="s">
        <v>158</v>
      </c>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row>
    <row r="5" spans="2:52" ht="30" customHeight="1" x14ac:dyDescent="0.35">
      <c r="B5" s="15"/>
      <c r="C5" s="15"/>
      <c r="D5" s="30" t="s">
        <v>58</v>
      </c>
      <c r="E5" s="30"/>
      <c r="F5" s="15"/>
      <c r="G5" s="30" t="s">
        <v>59</v>
      </c>
      <c r="H5" s="30"/>
      <c r="I5" s="30"/>
      <c r="J5" s="30"/>
      <c r="K5" s="30"/>
      <c r="L5" s="30"/>
      <c r="M5" s="15"/>
      <c r="N5" s="30" t="s">
        <v>60</v>
      </c>
      <c r="O5" s="30"/>
      <c r="P5" s="30"/>
      <c r="Q5" s="30"/>
      <c r="R5" s="15"/>
      <c r="S5" s="30" t="s">
        <v>61</v>
      </c>
      <c r="T5" s="30"/>
      <c r="U5" s="30"/>
      <c r="V5" s="30"/>
      <c r="W5" s="30"/>
      <c r="X5" s="30"/>
      <c r="Y5" s="30"/>
      <c r="Z5" s="30"/>
      <c r="AA5" s="30"/>
      <c r="AB5" s="30"/>
      <c r="AC5" s="30"/>
      <c r="AD5" s="30"/>
      <c r="AE5" s="15"/>
      <c r="AF5" s="30" t="s">
        <v>62</v>
      </c>
      <c r="AG5" s="30"/>
      <c r="AH5" s="30"/>
      <c r="AI5" s="30"/>
      <c r="AJ5" s="30"/>
      <c r="AK5" s="15"/>
      <c r="AL5" s="30" t="s">
        <v>63</v>
      </c>
      <c r="AM5" s="30"/>
      <c r="AN5" s="30"/>
      <c r="AO5" s="15"/>
      <c r="AP5" s="30" t="s">
        <v>64</v>
      </c>
      <c r="AQ5" s="30"/>
      <c r="AR5" s="30"/>
      <c r="AS5" s="30"/>
      <c r="AT5" s="30"/>
      <c r="AU5" s="15"/>
      <c r="AV5" s="30" t="s">
        <v>65</v>
      </c>
      <c r="AW5" s="30"/>
      <c r="AX5" s="30"/>
      <c r="AY5" s="30"/>
      <c r="AZ5" s="30"/>
    </row>
    <row r="6" spans="2:52" ht="72.5" x14ac:dyDescent="0.35">
      <c r="B6" t="s">
        <v>15</v>
      </c>
      <c r="C6" s="9" t="s">
        <v>16</v>
      </c>
      <c r="D6" s="12" t="s">
        <v>17</v>
      </c>
      <c r="E6" s="12" t="s">
        <v>18</v>
      </c>
      <c r="G6" s="12" t="s">
        <v>21</v>
      </c>
      <c r="H6" s="12" t="s">
        <v>22</v>
      </c>
      <c r="I6" s="12" t="s">
        <v>23</v>
      </c>
      <c r="J6" s="12" t="s">
        <v>24</v>
      </c>
      <c r="K6" s="12" t="s">
        <v>25</v>
      </c>
      <c r="L6" s="12" t="s">
        <v>26</v>
      </c>
      <c r="N6" s="12" t="s">
        <v>27</v>
      </c>
      <c r="O6" s="12" t="s">
        <v>28</v>
      </c>
      <c r="P6" s="12" t="s">
        <v>29</v>
      </c>
      <c r="Q6" s="12" t="s">
        <v>30</v>
      </c>
      <c r="S6" s="12" t="s">
        <v>31</v>
      </c>
      <c r="T6" s="12" t="s">
        <v>32</v>
      </c>
      <c r="U6" s="12" t="s">
        <v>33</v>
      </c>
      <c r="V6" s="12" t="s">
        <v>34</v>
      </c>
      <c r="W6" s="12" t="s">
        <v>35</v>
      </c>
      <c r="X6" s="12" t="s">
        <v>36</v>
      </c>
      <c r="Y6" s="12" t="s">
        <v>37</v>
      </c>
      <c r="Z6" s="12" t="s">
        <v>38</v>
      </c>
      <c r="AA6" s="12" t="s">
        <v>39</v>
      </c>
      <c r="AB6" s="12" t="s">
        <v>40</v>
      </c>
      <c r="AC6" s="12" t="s">
        <v>41</v>
      </c>
      <c r="AD6" s="12" t="s">
        <v>42</v>
      </c>
      <c r="AF6" s="12" t="s">
        <v>43</v>
      </c>
      <c r="AG6" s="12" t="s">
        <v>44</v>
      </c>
      <c r="AH6" s="12" t="s">
        <v>45</v>
      </c>
      <c r="AI6" s="12" t="s">
        <v>46</v>
      </c>
      <c r="AJ6" s="12" t="s">
        <v>47</v>
      </c>
      <c r="AL6" s="12" t="s">
        <v>48</v>
      </c>
      <c r="AM6" s="12" t="s">
        <v>49</v>
      </c>
      <c r="AN6" s="12" t="s">
        <v>50</v>
      </c>
      <c r="AP6" s="12" t="s">
        <v>51</v>
      </c>
      <c r="AQ6" s="12" t="s">
        <v>52</v>
      </c>
      <c r="AR6" s="12" t="s">
        <v>53</v>
      </c>
      <c r="AS6" s="12" t="s">
        <v>54</v>
      </c>
      <c r="AT6" s="12" t="s">
        <v>50</v>
      </c>
      <c r="AV6" s="12" t="s">
        <v>51</v>
      </c>
      <c r="AW6" s="12" t="s">
        <v>52</v>
      </c>
      <c r="AX6" s="12" t="s">
        <v>55</v>
      </c>
      <c r="AY6" s="12" t="s">
        <v>56</v>
      </c>
      <c r="AZ6" s="12" t="s">
        <v>57</v>
      </c>
    </row>
    <row r="7" spans="2:52" ht="30" customHeight="1" x14ac:dyDescent="0.35">
      <c r="B7" s="10" t="s">
        <v>19</v>
      </c>
      <c r="C7" s="10">
        <v>4100</v>
      </c>
      <c r="D7" s="10">
        <v>2051</v>
      </c>
      <c r="E7" s="10">
        <v>2036</v>
      </c>
      <c r="F7" s="10"/>
      <c r="G7" s="10">
        <v>523</v>
      </c>
      <c r="H7" s="10">
        <v>691</v>
      </c>
      <c r="I7" s="10">
        <v>719</v>
      </c>
      <c r="J7" s="10">
        <v>697</v>
      </c>
      <c r="K7" s="10">
        <v>590</v>
      </c>
      <c r="L7" s="10">
        <v>880</v>
      </c>
      <c r="M7" s="10"/>
      <c r="N7" s="10">
        <v>1226</v>
      </c>
      <c r="O7" s="10">
        <v>1160</v>
      </c>
      <c r="P7" s="10">
        <v>758</v>
      </c>
      <c r="Q7" s="10">
        <v>944</v>
      </c>
      <c r="R7" s="10"/>
      <c r="S7" s="10">
        <v>559</v>
      </c>
      <c r="T7" s="10">
        <v>573</v>
      </c>
      <c r="U7" s="10">
        <v>336</v>
      </c>
      <c r="V7" s="10">
        <v>378</v>
      </c>
      <c r="W7" s="10">
        <v>304</v>
      </c>
      <c r="X7" s="10">
        <v>357</v>
      </c>
      <c r="Y7" s="10">
        <v>352</v>
      </c>
      <c r="Z7" s="10">
        <v>182</v>
      </c>
      <c r="AA7" s="10">
        <v>466</v>
      </c>
      <c r="AB7" s="10">
        <v>286</v>
      </c>
      <c r="AC7" s="10">
        <v>196</v>
      </c>
      <c r="AD7" s="10">
        <v>111</v>
      </c>
      <c r="AE7" s="10"/>
      <c r="AF7" s="10">
        <v>1057</v>
      </c>
      <c r="AG7" s="10">
        <v>858</v>
      </c>
      <c r="AH7" s="10">
        <v>1137</v>
      </c>
      <c r="AI7" s="10">
        <v>447</v>
      </c>
      <c r="AJ7" s="10">
        <v>69</v>
      </c>
      <c r="AK7" s="10"/>
      <c r="AL7" s="10">
        <v>1402</v>
      </c>
      <c r="AM7" s="10">
        <v>1680</v>
      </c>
      <c r="AN7" s="10">
        <v>633</v>
      </c>
      <c r="AO7" s="10"/>
      <c r="AP7" s="10">
        <v>1401</v>
      </c>
      <c r="AQ7" s="10">
        <v>1205</v>
      </c>
      <c r="AR7" s="10">
        <v>272</v>
      </c>
      <c r="AS7" s="10">
        <v>54</v>
      </c>
      <c r="AT7" s="10">
        <v>573</v>
      </c>
      <c r="AU7" s="10"/>
      <c r="AV7" s="10">
        <v>792</v>
      </c>
      <c r="AW7" s="10">
        <v>1589</v>
      </c>
      <c r="AX7" s="10">
        <v>290</v>
      </c>
      <c r="AY7" s="10">
        <v>447</v>
      </c>
      <c r="AZ7" s="10">
        <v>382</v>
      </c>
    </row>
    <row r="8" spans="2:52" ht="30" customHeight="1" x14ac:dyDescent="0.35">
      <c r="B8" s="11" t="s">
        <v>20</v>
      </c>
      <c r="C8" s="11">
        <v>4100</v>
      </c>
      <c r="D8" s="11">
        <v>2018</v>
      </c>
      <c r="E8" s="11">
        <v>2069</v>
      </c>
      <c r="F8" s="11"/>
      <c r="G8" s="11">
        <v>571</v>
      </c>
      <c r="H8" s="11">
        <v>700</v>
      </c>
      <c r="I8" s="11">
        <v>699</v>
      </c>
      <c r="J8" s="11">
        <v>697</v>
      </c>
      <c r="K8" s="11">
        <v>576</v>
      </c>
      <c r="L8" s="11">
        <v>858</v>
      </c>
      <c r="M8" s="11"/>
      <c r="N8" s="11">
        <v>1104</v>
      </c>
      <c r="O8" s="11">
        <v>1063</v>
      </c>
      <c r="P8" s="11">
        <v>899</v>
      </c>
      <c r="Q8" s="11">
        <v>1022</v>
      </c>
      <c r="R8" s="11"/>
      <c r="S8" s="11">
        <v>574</v>
      </c>
      <c r="T8" s="11">
        <v>533</v>
      </c>
      <c r="U8" s="11">
        <v>328</v>
      </c>
      <c r="V8" s="11">
        <v>369</v>
      </c>
      <c r="W8" s="11">
        <v>287</v>
      </c>
      <c r="X8" s="11">
        <v>369</v>
      </c>
      <c r="Y8" s="11">
        <v>328</v>
      </c>
      <c r="Z8" s="11">
        <v>164</v>
      </c>
      <c r="AA8" s="11">
        <v>451</v>
      </c>
      <c r="AB8" s="11">
        <v>369</v>
      </c>
      <c r="AC8" s="11">
        <v>205</v>
      </c>
      <c r="AD8" s="11">
        <v>123</v>
      </c>
      <c r="AE8" s="11"/>
      <c r="AF8" s="11">
        <v>1092</v>
      </c>
      <c r="AG8" s="11">
        <v>884</v>
      </c>
      <c r="AH8" s="11">
        <v>1109</v>
      </c>
      <c r="AI8" s="11">
        <v>420</v>
      </c>
      <c r="AJ8" s="11">
        <v>57</v>
      </c>
      <c r="AK8" s="11"/>
      <c r="AL8" s="11">
        <v>1388</v>
      </c>
      <c r="AM8" s="11">
        <v>1656</v>
      </c>
      <c r="AN8" s="11">
        <v>648</v>
      </c>
      <c r="AO8" s="11"/>
      <c r="AP8" s="11">
        <v>1357</v>
      </c>
      <c r="AQ8" s="11">
        <v>1194</v>
      </c>
      <c r="AR8" s="11">
        <v>262</v>
      </c>
      <c r="AS8" s="11">
        <v>53</v>
      </c>
      <c r="AT8" s="11">
        <v>593</v>
      </c>
      <c r="AU8" s="11"/>
      <c r="AV8" s="11">
        <v>766</v>
      </c>
      <c r="AW8" s="11">
        <v>1598</v>
      </c>
      <c r="AX8" s="11">
        <v>282</v>
      </c>
      <c r="AY8" s="11">
        <v>441</v>
      </c>
      <c r="AZ8" s="11">
        <v>382</v>
      </c>
    </row>
    <row r="9" spans="2:52" x14ac:dyDescent="0.35">
      <c r="B9" s="18" t="s">
        <v>86</v>
      </c>
      <c r="C9" s="17">
        <v>0.24762840521238699</v>
      </c>
      <c r="D9" s="17">
        <v>0.27432019848102401</v>
      </c>
      <c r="E9" s="17">
        <v>0.219771585175982</v>
      </c>
      <c r="F9" s="17"/>
      <c r="G9" s="17">
        <v>0.31643233573948298</v>
      </c>
      <c r="H9" s="17">
        <v>0.34045527917169199</v>
      </c>
      <c r="I9" s="17">
        <v>0.269258231806277</v>
      </c>
      <c r="J9" s="17">
        <v>0.21299432835419599</v>
      </c>
      <c r="K9" s="17">
        <v>0.17154676106170499</v>
      </c>
      <c r="L9" s="17">
        <v>0.18770923841726</v>
      </c>
      <c r="M9" s="17"/>
      <c r="N9" s="17">
        <v>0.315527432331286</v>
      </c>
      <c r="O9" s="17">
        <v>0.24955147129503799</v>
      </c>
      <c r="P9" s="17">
        <v>0.23741818038944501</v>
      </c>
      <c r="Q9" s="17">
        <v>0.18020894488889999</v>
      </c>
      <c r="R9" s="17"/>
      <c r="S9" s="17">
        <v>0.32053793566050698</v>
      </c>
      <c r="T9" s="17">
        <v>0.21166432327568199</v>
      </c>
      <c r="U9" s="17">
        <v>0.22425928149854099</v>
      </c>
      <c r="V9" s="17">
        <v>0.23964629626989301</v>
      </c>
      <c r="W9" s="17">
        <v>0.230169685108848</v>
      </c>
      <c r="X9" s="17">
        <v>0.24843048396308801</v>
      </c>
      <c r="Y9" s="17">
        <v>0.21669678743889501</v>
      </c>
      <c r="Z9" s="17">
        <v>0.19345577486815299</v>
      </c>
      <c r="AA9" s="17">
        <v>0.212699506466062</v>
      </c>
      <c r="AB9" s="17">
        <v>0.26602598940264499</v>
      </c>
      <c r="AC9" s="17">
        <v>0.31100487004406002</v>
      </c>
      <c r="AD9" s="17">
        <v>0.30980431424003602</v>
      </c>
      <c r="AE9" s="17"/>
      <c r="AF9" s="17">
        <v>0.164075701289811</v>
      </c>
      <c r="AG9" s="17">
        <v>0.22804727592657301</v>
      </c>
      <c r="AH9" s="17">
        <v>0.31844385345376303</v>
      </c>
      <c r="AI9" s="17">
        <v>0.36054912588225302</v>
      </c>
      <c r="AJ9" s="17">
        <v>0.46982568711823097</v>
      </c>
      <c r="AK9" s="17"/>
      <c r="AL9" s="17">
        <v>0.162036180534783</v>
      </c>
      <c r="AM9" s="17">
        <v>0.30556428179907602</v>
      </c>
      <c r="AN9" s="17">
        <v>0.22793256591790401</v>
      </c>
      <c r="AO9" s="17"/>
      <c r="AP9" s="17">
        <v>0.20625620877414899</v>
      </c>
      <c r="AQ9" s="17">
        <v>0.31619329033409599</v>
      </c>
      <c r="AR9" s="17">
        <v>0.27595933749106399</v>
      </c>
      <c r="AS9" s="17">
        <v>9.7337505102649893E-2</v>
      </c>
      <c r="AT9" s="17">
        <v>0.189134490716625</v>
      </c>
      <c r="AU9" s="17"/>
      <c r="AV9" s="17">
        <v>0.247860232446174</v>
      </c>
      <c r="AW9" s="17">
        <v>0.310510705842724</v>
      </c>
      <c r="AX9" s="17">
        <v>0.28411216433032899</v>
      </c>
      <c r="AY9" s="17">
        <v>0.13984074079127201</v>
      </c>
      <c r="AZ9" s="17">
        <v>0.13484211452553899</v>
      </c>
    </row>
    <row r="10" spans="2:52" x14ac:dyDescent="0.35">
      <c r="B10" s="18" t="s">
        <v>87</v>
      </c>
      <c r="C10" s="17">
        <v>0.42138361555912901</v>
      </c>
      <c r="D10" s="17">
        <v>0.42123818355558601</v>
      </c>
      <c r="E10" s="17">
        <v>0.42331142934461902</v>
      </c>
      <c r="F10" s="17"/>
      <c r="G10" s="17">
        <v>0.43271635658700802</v>
      </c>
      <c r="H10" s="17">
        <v>0.37185426120208998</v>
      </c>
      <c r="I10" s="17">
        <v>0.44495906406038699</v>
      </c>
      <c r="J10" s="17">
        <v>0.41625864636604798</v>
      </c>
      <c r="K10" s="17">
        <v>0.43640799867310798</v>
      </c>
      <c r="L10" s="17">
        <v>0.42912668788890002</v>
      </c>
      <c r="M10" s="17"/>
      <c r="N10" s="17">
        <v>0.45594994848100401</v>
      </c>
      <c r="O10" s="17">
        <v>0.421415442267004</v>
      </c>
      <c r="P10" s="17">
        <v>0.39150017277567301</v>
      </c>
      <c r="Q10" s="17">
        <v>0.41330126916551202</v>
      </c>
      <c r="R10" s="17"/>
      <c r="S10" s="17">
        <v>0.39468115296817702</v>
      </c>
      <c r="T10" s="17">
        <v>0.44758441555186501</v>
      </c>
      <c r="U10" s="17">
        <v>0.42876183338085699</v>
      </c>
      <c r="V10" s="17">
        <v>0.37883016878499498</v>
      </c>
      <c r="W10" s="17">
        <v>0.43545904745546599</v>
      </c>
      <c r="X10" s="17">
        <v>0.43166716751260398</v>
      </c>
      <c r="Y10" s="17">
        <v>0.42287813885035302</v>
      </c>
      <c r="Z10" s="17">
        <v>0.461010939133215</v>
      </c>
      <c r="AA10" s="17">
        <v>0.46486192068106702</v>
      </c>
      <c r="AB10" s="17">
        <v>0.39297688186982799</v>
      </c>
      <c r="AC10" s="17">
        <v>0.40080887523270903</v>
      </c>
      <c r="AD10" s="17">
        <v>0.38001124446274198</v>
      </c>
      <c r="AE10" s="17"/>
      <c r="AF10" s="17">
        <v>0.38446875703503502</v>
      </c>
      <c r="AG10" s="17">
        <v>0.43325707647772899</v>
      </c>
      <c r="AH10" s="17">
        <v>0.453446570714167</v>
      </c>
      <c r="AI10" s="17">
        <v>0.45400629968720302</v>
      </c>
      <c r="AJ10" s="17">
        <v>0.33391027256372902</v>
      </c>
      <c r="AK10" s="17"/>
      <c r="AL10" s="17">
        <v>0.38557354978400799</v>
      </c>
      <c r="AM10" s="17">
        <v>0.47217954958392899</v>
      </c>
      <c r="AN10" s="17">
        <v>0.382915247561538</v>
      </c>
      <c r="AO10" s="17"/>
      <c r="AP10" s="17">
        <v>0.435466311921479</v>
      </c>
      <c r="AQ10" s="17">
        <v>0.41544513369139102</v>
      </c>
      <c r="AR10" s="17">
        <v>0.48044326200542398</v>
      </c>
      <c r="AS10" s="17">
        <v>0.26753670289109099</v>
      </c>
      <c r="AT10" s="17">
        <v>0.39305905459417101</v>
      </c>
      <c r="AU10" s="17"/>
      <c r="AV10" s="17">
        <v>0.42578539776083002</v>
      </c>
      <c r="AW10" s="17">
        <v>0.44684300971124202</v>
      </c>
      <c r="AX10" s="17">
        <v>0.48136031999760598</v>
      </c>
      <c r="AY10" s="17">
        <v>0.34735826498877698</v>
      </c>
      <c r="AZ10" s="17">
        <v>0.41565362983918003</v>
      </c>
    </row>
    <row r="11" spans="2:52" x14ac:dyDescent="0.35">
      <c r="B11" s="18" t="s">
        <v>88</v>
      </c>
      <c r="C11" s="17">
        <v>0.209307344966323</v>
      </c>
      <c r="D11" s="17">
        <v>0.19242672161488</v>
      </c>
      <c r="E11" s="17">
        <v>0.22653713956042901</v>
      </c>
      <c r="F11" s="17"/>
      <c r="G11" s="17">
        <v>0.143298481588156</v>
      </c>
      <c r="H11" s="17">
        <v>0.17404640863982099</v>
      </c>
      <c r="I11" s="17">
        <v>0.18604156676024</v>
      </c>
      <c r="J11" s="17">
        <v>0.21012636875269999</v>
      </c>
      <c r="K11" s="17">
        <v>0.26766971724076999</v>
      </c>
      <c r="L11" s="17">
        <v>0.26109270510826998</v>
      </c>
      <c r="M11" s="17"/>
      <c r="N11" s="17">
        <v>0.14938631324194299</v>
      </c>
      <c r="O11" s="17">
        <v>0.20697318966986999</v>
      </c>
      <c r="P11" s="17">
        <v>0.242029252062297</v>
      </c>
      <c r="Q11" s="17">
        <v>0.24631530159613799</v>
      </c>
      <c r="R11" s="17"/>
      <c r="S11" s="17">
        <v>0.168865837358881</v>
      </c>
      <c r="T11" s="17">
        <v>0.231239853322637</v>
      </c>
      <c r="U11" s="17">
        <v>0.25523611452368</v>
      </c>
      <c r="V11" s="17">
        <v>0.230162093231321</v>
      </c>
      <c r="W11" s="17">
        <v>0.22991107754248599</v>
      </c>
      <c r="X11" s="17">
        <v>0.180752819999137</v>
      </c>
      <c r="Y11" s="17">
        <v>0.221034635916707</v>
      </c>
      <c r="Z11" s="17">
        <v>0.23734964671519801</v>
      </c>
      <c r="AA11" s="17">
        <v>0.19576421328558499</v>
      </c>
      <c r="AB11" s="17">
        <v>0.20939901415407</v>
      </c>
      <c r="AC11" s="17">
        <v>0.1827565155782</v>
      </c>
      <c r="AD11" s="17">
        <v>0.180509808772566</v>
      </c>
      <c r="AE11" s="17"/>
      <c r="AF11" s="17">
        <v>0.275820780432386</v>
      </c>
      <c r="AG11" s="17">
        <v>0.21844547131049499</v>
      </c>
      <c r="AH11" s="17">
        <v>0.153889280504037</v>
      </c>
      <c r="AI11" s="17">
        <v>0.11806171667726199</v>
      </c>
      <c r="AJ11" s="17">
        <v>7.7666337173436101E-2</v>
      </c>
      <c r="AK11" s="17"/>
      <c r="AL11" s="17">
        <v>0.29646082800782603</v>
      </c>
      <c r="AM11" s="17">
        <v>0.14650468015099999</v>
      </c>
      <c r="AN11" s="17">
        <v>0.21347081044459701</v>
      </c>
      <c r="AO11" s="17"/>
      <c r="AP11" s="17">
        <v>0.23411964665690499</v>
      </c>
      <c r="AQ11" s="17">
        <v>0.177060904653465</v>
      </c>
      <c r="AR11" s="17">
        <v>0.19326965115900299</v>
      </c>
      <c r="AS11" s="17">
        <v>0.30021136536840998</v>
      </c>
      <c r="AT11" s="17">
        <v>0.235237416272084</v>
      </c>
      <c r="AU11" s="17"/>
      <c r="AV11" s="17">
        <v>0.230242641938361</v>
      </c>
      <c r="AW11" s="17">
        <v>0.16208350136776301</v>
      </c>
      <c r="AX11" s="17">
        <v>0.17831625598721501</v>
      </c>
      <c r="AY11" s="17">
        <v>0.290855533573119</v>
      </c>
      <c r="AZ11" s="17">
        <v>0.28201004421506398</v>
      </c>
    </row>
    <row r="12" spans="2:52" x14ac:dyDescent="0.35">
      <c r="B12" s="18" t="s">
        <v>89</v>
      </c>
      <c r="C12" s="17">
        <v>5.0370697481207399E-2</v>
      </c>
      <c r="D12" s="17">
        <v>5.0585551817018903E-2</v>
      </c>
      <c r="E12" s="17">
        <v>5.0477740066597901E-2</v>
      </c>
      <c r="F12" s="17"/>
      <c r="G12" s="17">
        <v>6.3667701004101102E-2</v>
      </c>
      <c r="H12" s="17">
        <v>4.1320012454514499E-2</v>
      </c>
      <c r="I12" s="17">
        <v>3.6180826885554303E-2</v>
      </c>
      <c r="J12" s="17">
        <v>5.1677027052307201E-2</v>
      </c>
      <c r="K12" s="17">
        <v>4.4727181713427398E-2</v>
      </c>
      <c r="L12" s="17">
        <v>6.3203380736965395E-2</v>
      </c>
      <c r="M12" s="17"/>
      <c r="N12" s="17">
        <v>3.88269500997422E-2</v>
      </c>
      <c r="O12" s="17">
        <v>5.5044831971820897E-2</v>
      </c>
      <c r="P12" s="17">
        <v>6.3254307455510805E-2</v>
      </c>
      <c r="Q12" s="17">
        <v>4.7237405062901403E-2</v>
      </c>
      <c r="R12" s="17"/>
      <c r="S12" s="17">
        <v>4.8084202065476297E-2</v>
      </c>
      <c r="T12" s="17">
        <v>4.4753048823439702E-2</v>
      </c>
      <c r="U12" s="17">
        <v>5.56452514461616E-2</v>
      </c>
      <c r="V12" s="17">
        <v>5.0442654116638702E-2</v>
      </c>
      <c r="W12" s="17">
        <v>4.8694131599403202E-2</v>
      </c>
      <c r="X12" s="17">
        <v>4.6290224046176699E-2</v>
      </c>
      <c r="Y12" s="17">
        <v>6.04710935888291E-2</v>
      </c>
      <c r="Z12" s="17">
        <v>5.7556212030394502E-2</v>
      </c>
      <c r="AA12" s="17">
        <v>5.40842010349038E-2</v>
      </c>
      <c r="AB12" s="17">
        <v>5.2035803564624901E-2</v>
      </c>
      <c r="AC12" s="17">
        <v>3.7828468512411603E-2</v>
      </c>
      <c r="AD12" s="17">
        <v>5.3032574481747703E-2</v>
      </c>
      <c r="AE12" s="17"/>
      <c r="AF12" s="17">
        <v>6.7499236752927294E-2</v>
      </c>
      <c r="AG12" s="17">
        <v>5.44336148016899E-2</v>
      </c>
      <c r="AH12" s="17">
        <v>3.6293025516129999E-2</v>
      </c>
      <c r="AI12" s="17">
        <v>3.6272907298789403E-2</v>
      </c>
      <c r="AJ12" s="17">
        <v>3.2235709373638899E-2</v>
      </c>
      <c r="AK12" s="17"/>
      <c r="AL12" s="17">
        <v>6.7079457601895404E-2</v>
      </c>
      <c r="AM12" s="17">
        <v>3.8065963072235101E-2</v>
      </c>
      <c r="AN12" s="17">
        <v>4.8011566466894598E-2</v>
      </c>
      <c r="AO12" s="17"/>
      <c r="AP12" s="17">
        <v>6.1675726445600501E-2</v>
      </c>
      <c r="AQ12" s="17">
        <v>4.1329072920624897E-2</v>
      </c>
      <c r="AR12" s="17">
        <v>2.3360171839852301E-2</v>
      </c>
      <c r="AS12" s="17">
        <v>0.129977341962904</v>
      </c>
      <c r="AT12" s="17">
        <v>4.8912809106911599E-2</v>
      </c>
      <c r="AU12" s="17"/>
      <c r="AV12" s="17">
        <v>4.7867789437874002E-2</v>
      </c>
      <c r="AW12" s="17">
        <v>4.0152738786177401E-2</v>
      </c>
      <c r="AX12" s="17">
        <v>2.1359018557701601E-2</v>
      </c>
      <c r="AY12" s="17">
        <v>0.10591537959724601</v>
      </c>
      <c r="AZ12" s="17">
        <v>4.22398347639713E-2</v>
      </c>
    </row>
    <row r="13" spans="2:52" x14ac:dyDescent="0.35">
      <c r="B13" s="18" t="s">
        <v>90</v>
      </c>
      <c r="C13" s="17">
        <v>3.3252518532943802E-2</v>
      </c>
      <c r="D13" s="17">
        <v>3.10431907565463E-2</v>
      </c>
      <c r="E13" s="17">
        <v>3.5111379237570101E-2</v>
      </c>
      <c r="F13" s="17"/>
      <c r="G13" s="17">
        <v>1.5448601138196599E-2</v>
      </c>
      <c r="H13" s="17">
        <v>2.4981944312297499E-2</v>
      </c>
      <c r="I13" s="17">
        <v>1.91307249416213E-2</v>
      </c>
      <c r="J13" s="17">
        <v>4.8872290960840101E-2</v>
      </c>
      <c r="K13" s="17">
        <v>5.40302467308134E-2</v>
      </c>
      <c r="L13" s="17">
        <v>3.67119383446943E-2</v>
      </c>
      <c r="M13" s="17"/>
      <c r="N13" s="17">
        <v>2.0609630625176002E-2</v>
      </c>
      <c r="O13" s="17">
        <v>3.1062677401456799E-2</v>
      </c>
      <c r="P13" s="17">
        <v>3.7238269515282897E-2</v>
      </c>
      <c r="Q13" s="17">
        <v>4.51050938286265E-2</v>
      </c>
      <c r="R13" s="17"/>
      <c r="S13" s="17">
        <v>2.4215553577200899E-2</v>
      </c>
      <c r="T13" s="17">
        <v>2.7198961204390599E-2</v>
      </c>
      <c r="U13" s="17">
        <v>1.48987870537261E-2</v>
      </c>
      <c r="V13" s="17">
        <v>4.8982720942855801E-2</v>
      </c>
      <c r="W13" s="17">
        <v>1.89138917616825E-2</v>
      </c>
      <c r="X13" s="17">
        <v>4.1972616809485497E-2</v>
      </c>
      <c r="Y13" s="17">
        <v>4.0338388821272698E-2</v>
      </c>
      <c r="Z13" s="17">
        <v>2.7919394092186599E-2</v>
      </c>
      <c r="AA13" s="17">
        <v>3.9374728897130201E-2</v>
      </c>
      <c r="AB13" s="17">
        <v>5.2231131578583598E-2</v>
      </c>
      <c r="AC13" s="17">
        <v>2.7310481144089599E-2</v>
      </c>
      <c r="AD13" s="17">
        <v>2.94401375654978E-2</v>
      </c>
      <c r="AE13" s="17"/>
      <c r="AF13" s="17">
        <v>4.7222650326908602E-2</v>
      </c>
      <c r="AG13" s="17">
        <v>3.3326233288365502E-2</v>
      </c>
      <c r="AH13" s="17">
        <v>1.7819260468018398E-2</v>
      </c>
      <c r="AI13" s="17">
        <v>1.2226368318907501E-2</v>
      </c>
      <c r="AJ13" s="17">
        <v>1.80085045424342E-2</v>
      </c>
      <c r="AK13" s="17"/>
      <c r="AL13" s="17">
        <v>5.7747457196303198E-2</v>
      </c>
      <c r="AM13" s="17">
        <v>1.27643758996065E-2</v>
      </c>
      <c r="AN13" s="17">
        <v>4.2526395398224899E-2</v>
      </c>
      <c r="AO13" s="17"/>
      <c r="AP13" s="17">
        <v>4.2798446661651703E-2</v>
      </c>
      <c r="AQ13" s="17">
        <v>1.4029294838191E-2</v>
      </c>
      <c r="AR13" s="17">
        <v>1.9877982951755802E-2</v>
      </c>
      <c r="AS13" s="17">
        <v>0.15371838750733099</v>
      </c>
      <c r="AT13" s="17">
        <v>4.5184033410972997E-2</v>
      </c>
      <c r="AU13" s="17"/>
      <c r="AV13" s="17">
        <v>2.9876971235520199E-2</v>
      </c>
      <c r="AW13" s="17">
        <v>1.35033639309963E-2</v>
      </c>
      <c r="AX13" s="17">
        <v>2.73528202154475E-2</v>
      </c>
      <c r="AY13" s="17">
        <v>9.6200933594654703E-2</v>
      </c>
      <c r="AZ13" s="17">
        <v>2.60097293814321E-2</v>
      </c>
    </row>
    <row r="14" spans="2:52" x14ac:dyDescent="0.35">
      <c r="B14" s="18" t="s">
        <v>57</v>
      </c>
      <c r="C14" s="17">
        <v>3.8057418248009699E-2</v>
      </c>
      <c r="D14" s="17">
        <v>3.03861537749445E-2</v>
      </c>
      <c r="E14" s="17">
        <v>4.47907266148019E-2</v>
      </c>
      <c r="F14" s="17"/>
      <c r="G14" s="17">
        <v>2.8436523943055E-2</v>
      </c>
      <c r="H14" s="17">
        <v>4.7342094219584401E-2</v>
      </c>
      <c r="I14" s="17">
        <v>4.4429585545921198E-2</v>
      </c>
      <c r="J14" s="17">
        <v>6.0071338513909299E-2</v>
      </c>
      <c r="K14" s="17">
        <v>2.5618094580175901E-2</v>
      </c>
      <c r="L14" s="17">
        <v>2.2156049503910299E-2</v>
      </c>
      <c r="M14" s="17"/>
      <c r="N14" s="17">
        <v>1.9699725220848001E-2</v>
      </c>
      <c r="O14" s="17">
        <v>3.5952387394809902E-2</v>
      </c>
      <c r="P14" s="17">
        <v>2.85598178017906E-2</v>
      </c>
      <c r="Q14" s="17">
        <v>6.7831985457922198E-2</v>
      </c>
      <c r="R14" s="17"/>
      <c r="S14" s="17">
        <v>4.3615318369759001E-2</v>
      </c>
      <c r="T14" s="17">
        <v>3.7559397821985301E-2</v>
      </c>
      <c r="U14" s="17">
        <v>2.1198732097034899E-2</v>
      </c>
      <c r="V14" s="17">
        <v>5.1936066654296099E-2</v>
      </c>
      <c r="W14" s="17">
        <v>3.6852166532114101E-2</v>
      </c>
      <c r="X14" s="17">
        <v>5.08866876695089E-2</v>
      </c>
      <c r="Y14" s="17">
        <v>3.8580955383943003E-2</v>
      </c>
      <c r="Z14" s="17">
        <v>2.2708033160852799E-2</v>
      </c>
      <c r="AA14" s="17">
        <v>3.3215429635253001E-2</v>
      </c>
      <c r="AB14" s="17">
        <v>2.73311794302489E-2</v>
      </c>
      <c r="AC14" s="17">
        <v>4.0290789488529502E-2</v>
      </c>
      <c r="AD14" s="17">
        <v>4.7201920477410599E-2</v>
      </c>
      <c r="AE14" s="17"/>
      <c r="AF14" s="17">
        <v>6.0912874162932298E-2</v>
      </c>
      <c r="AG14" s="17">
        <v>3.2490328195147002E-2</v>
      </c>
      <c r="AH14" s="17">
        <v>2.0108009343884299E-2</v>
      </c>
      <c r="AI14" s="17">
        <v>1.88835821355843E-2</v>
      </c>
      <c r="AJ14" s="17">
        <v>6.8353489228530906E-2</v>
      </c>
      <c r="AK14" s="17"/>
      <c r="AL14" s="17">
        <v>3.11025268751846E-2</v>
      </c>
      <c r="AM14" s="17">
        <v>2.4921149494153499E-2</v>
      </c>
      <c r="AN14" s="17">
        <v>8.5143414210841206E-2</v>
      </c>
      <c r="AO14" s="17"/>
      <c r="AP14" s="17">
        <v>1.9683659540214799E-2</v>
      </c>
      <c r="AQ14" s="17">
        <v>3.5942303562232401E-2</v>
      </c>
      <c r="AR14" s="17">
        <v>7.0895945529010698E-3</v>
      </c>
      <c r="AS14" s="17">
        <v>5.1218697167614298E-2</v>
      </c>
      <c r="AT14" s="17">
        <v>8.8472195899235606E-2</v>
      </c>
      <c r="AU14" s="17"/>
      <c r="AV14" s="17">
        <v>1.8366967181240399E-2</v>
      </c>
      <c r="AW14" s="17">
        <v>2.6906680361097599E-2</v>
      </c>
      <c r="AX14" s="17">
        <v>7.4994209117011101E-3</v>
      </c>
      <c r="AY14" s="17">
        <v>1.9829147454931199E-2</v>
      </c>
      <c r="AZ14" s="17">
        <v>9.9244647274814093E-2</v>
      </c>
    </row>
    <row r="15" spans="2:52" x14ac:dyDescent="0.35">
      <c r="B15" s="18" t="s">
        <v>91</v>
      </c>
      <c r="C15" s="21">
        <v>0.669012020771516</v>
      </c>
      <c r="D15" s="21">
        <v>0.69555838203661102</v>
      </c>
      <c r="E15" s="21">
        <v>0.64308301452060102</v>
      </c>
      <c r="F15" s="21"/>
      <c r="G15" s="21">
        <v>0.74914869232649095</v>
      </c>
      <c r="H15" s="21">
        <v>0.71230954037378302</v>
      </c>
      <c r="I15" s="21">
        <v>0.71421729586666405</v>
      </c>
      <c r="J15" s="21">
        <v>0.629252974720243</v>
      </c>
      <c r="K15" s="21">
        <v>0.60795475973481305</v>
      </c>
      <c r="L15" s="21">
        <v>0.61683592630616002</v>
      </c>
      <c r="M15" s="21"/>
      <c r="N15" s="21">
        <v>0.77147738081229</v>
      </c>
      <c r="O15" s="21">
        <v>0.67096691356204297</v>
      </c>
      <c r="P15" s="21">
        <v>0.62891835316511802</v>
      </c>
      <c r="Q15" s="21">
        <v>0.59351021405441196</v>
      </c>
      <c r="R15" s="21"/>
      <c r="S15" s="21">
        <v>0.715219088628683</v>
      </c>
      <c r="T15" s="21">
        <v>0.65924873882754698</v>
      </c>
      <c r="U15" s="21">
        <v>0.65302111487939796</v>
      </c>
      <c r="V15" s="21">
        <v>0.61847646505488796</v>
      </c>
      <c r="W15" s="21">
        <v>0.66562873256431399</v>
      </c>
      <c r="X15" s="21">
        <v>0.68009765147569201</v>
      </c>
      <c r="Y15" s="21">
        <v>0.63957492628924895</v>
      </c>
      <c r="Z15" s="21">
        <v>0.65446671400136802</v>
      </c>
      <c r="AA15" s="21">
        <v>0.67756142714712797</v>
      </c>
      <c r="AB15" s="21">
        <v>0.65900287127247204</v>
      </c>
      <c r="AC15" s="21">
        <v>0.71181374527676899</v>
      </c>
      <c r="AD15" s="21">
        <v>0.689815558702778</v>
      </c>
      <c r="AE15" s="21"/>
      <c r="AF15" s="21">
        <v>0.548544458324846</v>
      </c>
      <c r="AG15" s="21">
        <v>0.66130435240430296</v>
      </c>
      <c r="AH15" s="21">
        <v>0.77189042416792997</v>
      </c>
      <c r="AI15" s="21">
        <v>0.81455542556945604</v>
      </c>
      <c r="AJ15" s="21">
        <v>0.80373595968195999</v>
      </c>
      <c r="AK15" s="21"/>
      <c r="AL15" s="21">
        <v>0.54760973031879101</v>
      </c>
      <c r="AM15" s="21">
        <v>0.77774383138300496</v>
      </c>
      <c r="AN15" s="21">
        <v>0.61084781347944195</v>
      </c>
      <c r="AO15" s="21"/>
      <c r="AP15" s="21">
        <v>0.64172252069562796</v>
      </c>
      <c r="AQ15" s="21">
        <v>0.73163842402548696</v>
      </c>
      <c r="AR15" s="21">
        <v>0.75640259949648803</v>
      </c>
      <c r="AS15" s="21">
        <v>0.36487420799373999</v>
      </c>
      <c r="AT15" s="21">
        <v>0.58219354531079504</v>
      </c>
      <c r="AU15" s="21"/>
      <c r="AV15" s="21">
        <v>0.67364563020700396</v>
      </c>
      <c r="AW15" s="21">
        <v>0.75735371555396602</v>
      </c>
      <c r="AX15" s="21">
        <v>0.76547248432793502</v>
      </c>
      <c r="AY15" s="21">
        <v>0.48719900578004899</v>
      </c>
      <c r="AZ15" s="21">
        <v>0.55049574436471804</v>
      </c>
    </row>
    <row r="16" spans="2:52" x14ac:dyDescent="0.35">
      <c r="B16" s="18" t="s">
        <v>92</v>
      </c>
      <c r="C16" s="21">
        <v>8.3623216014151194E-2</v>
      </c>
      <c r="D16" s="21">
        <v>8.1628742573565199E-2</v>
      </c>
      <c r="E16" s="21">
        <v>8.5589119304168002E-2</v>
      </c>
      <c r="F16" s="21"/>
      <c r="G16" s="21">
        <v>7.9116302142297701E-2</v>
      </c>
      <c r="H16" s="21">
        <v>6.6301956766811998E-2</v>
      </c>
      <c r="I16" s="21">
        <v>5.5311551827175599E-2</v>
      </c>
      <c r="J16" s="21">
        <v>0.100549318013147</v>
      </c>
      <c r="K16" s="21">
        <v>9.8757428444240805E-2</v>
      </c>
      <c r="L16" s="21">
        <v>9.9915319081659806E-2</v>
      </c>
      <c r="M16" s="21"/>
      <c r="N16" s="21">
        <v>5.9436580724918198E-2</v>
      </c>
      <c r="O16" s="21">
        <v>8.6107509373277602E-2</v>
      </c>
      <c r="P16" s="21">
        <v>0.100492576970794</v>
      </c>
      <c r="Q16" s="21">
        <v>9.2342498891527999E-2</v>
      </c>
      <c r="R16" s="21"/>
      <c r="S16" s="21">
        <v>7.2299755642677196E-2</v>
      </c>
      <c r="T16" s="21">
        <v>7.1952010027830304E-2</v>
      </c>
      <c r="U16" s="21">
        <v>7.0544038499887704E-2</v>
      </c>
      <c r="V16" s="21">
        <v>9.9425375059494503E-2</v>
      </c>
      <c r="W16" s="21">
        <v>6.7608023361085706E-2</v>
      </c>
      <c r="X16" s="21">
        <v>8.8262840855662106E-2</v>
      </c>
      <c r="Y16" s="21">
        <v>0.100809482410102</v>
      </c>
      <c r="Z16" s="21">
        <v>8.5475606122581205E-2</v>
      </c>
      <c r="AA16" s="21">
        <v>9.3458929932034002E-2</v>
      </c>
      <c r="AB16" s="21">
        <v>0.10426693514320801</v>
      </c>
      <c r="AC16" s="21">
        <v>6.5138949656501202E-2</v>
      </c>
      <c r="AD16" s="21">
        <v>8.24727120472456E-2</v>
      </c>
      <c r="AE16" s="21"/>
      <c r="AF16" s="21">
        <v>0.11472188707983599</v>
      </c>
      <c r="AG16" s="21">
        <v>8.7759848090055395E-2</v>
      </c>
      <c r="AH16" s="21">
        <v>5.4112285984148398E-2</v>
      </c>
      <c r="AI16" s="21">
        <v>4.8499275617696902E-2</v>
      </c>
      <c r="AJ16" s="21">
        <v>5.0244213916073102E-2</v>
      </c>
      <c r="AK16" s="21"/>
      <c r="AL16" s="21">
        <v>0.124826914798199</v>
      </c>
      <c r="AM16" s="21">
        <v>5.0830338971841603E-2</v>
      </c>
      <c r="AN16" s="21">
        <v>9.0537961865119504E-2</v>
      </c>
      <c r="AO16" s="21"/>
      <c r="AP16" s="21">
        <v>0.104474173107252</v>
      </c>
      <c r="AQ16" s="21">
        <v>5.5358367758815898E-2</v>
      </c>
      <c r="AR16" s="21">
        <v>4.3238154791608099E-2</v>
      </c>
      <c r="AS16" s="21">
        <v>0.28369572947023503</v>
      </c>
      <c r="AT16" s="21">
        <v>9.4096842517884596E-2</v>
      </c>
      <c r="AU16" s="21"/>
      <c r="AV16" s="21">
        <v>7.77447606733941E-2</v>
      </c>
      <c r="AW16" s="21">
        <v>5.36561027171737E-2</v>
      </c>
      <c r="AX16" s="21">
        <v>4.8711838773149101E-2</v>
      </c>
      <c r="AY16" s="21">
        <v>0.20211631319190099</v>
      </c>
      <c r="AZ16" s="21">
        <v>6.8249564145403493E-2</v>
      </c>
    </row>
    <row r="17" spans="2:52" x14ac:dyDescent="0.35">
      <c r="B17" s="18" t="s">
        <v>93</v>
      </c>
      <c r="C17" s="22">
        <v>0.58538880475736499</v>
      </c>
      <c r="D17" s="22">
        <v>0.61392963946304502</v>
      </c>
      <c r="E17" s="22">
        <v>0.557493895216433</v>
      </c>
      <c r="F17" s="22"/>
      <c r="G17" s="22">
        <v>0.67003239018419303</v>
      </c>
      <c r="H17" s="22">
        <v>0.64600758360697097</v>
      </c>
      <c r="I17" s="22">
        <v>0.65890574403948798</v>
      </c>
      <c r="J17" s="22">
        <v>0.52870365670709596</v>
      </c>
      <c r="K17" s="22">
        <v>0.50919733129057299</v>
      </c>
      <c r="L17" s="22">
        <v>0.51692060722449995</v>
      </c>
      <c r="M17" s="22"/>
      <c r="N17" s="22">
        <v>0.71204080008737203</v>
      </c>
      <c r="O17" s="22">
        <v>0.58485940418876503</v>
      </c>
      <c r="P17" s="22">
        <v>0.52842577619432496</v>
      </c>
      <c r="Q17" s="22">
        <v>0.50116771516288405</v>
      </c>
      <c r="R17" s="22"/>
      <c r="S17" s="22">
        <v>0.64291933298600601</v>
      </c>
      <c r="T17" s="22">
        <v>0.58729672879971695</v>
      </c>
      <c r="U17" s="22">
        <v>0.58247707637950996</v>
      </c>
      <c r="V17" s="22">
        <v>0.51905108999539395</v>
      </c>
      <c r="W17" s="22">
        <v>0.59802070920322803</v>
      </c>
      <c r="X17" s="22">
        <v>0.59183481062002996</v>
      </c>
      <c r="Y17" s="22">
        <v>0.53876544387914704</v>
      </c>
      <c r="Z17" s="22">
        <v>0.56899110787878704</v>
      </c>
      <c r="AA17" s="22">
        <v>0.584102497215094</v>
      </c>
      <c r="AB17" s="22">
        <v>0.55473593612926397</v>
      </c>
      <c r="AC17" s="22">
        <v>0.64667479562026797</v>
      </c>
      <c r="AD17" s="22">
        <v>0.60734284665553195</v>
      </c>
      <c r="AE17" s="22"/>
      <c r="AF17" s="22">
        <v>0.43382257124501</v>
      </c>
      <c r="AG17" s="22">
        <v>0.57354450431424697</v>
      </c>
      <c r="AH17" s="22">
        <v>0.717778138183782</v>
      </c>
      <c r="AI17" s="22">
        <v>0.76605614995175997</v>
      </c>
      <c r="AJ17" s="22">
        <v>0.75349174576588696</v>
      </c>
      <c r="AK17" s="22"/>
      <c r="AL17" s="22">
        <v>0.42278281552059199</v>
      </c>
      <c r="AM17" s="22">
        <v>0.72691349241116399</v>
      </c>
      <c r="AN17" s="22">
        <v>0.52030985161432197</v>
      </c>
      <c r="AO17" s="22"/>
      <c r="AP17" s="22">
        <v>0.53724834758837603</v>
      </c>
      <c r="AQ17" s="22">
        <v>0.67628005626667098</v>
      </c>
      <c r="AR17" s="22">
        <v>0.71316444470488005</v>
      </c>
      <c r="AS17" s="22">
        <v>8.1178478523505099E-2</v>
      </c>
      <c r="AT17" s="22">
        <v>0.48809670279291101</v>
      </c>
      <c r="AU17" s="22"/>
      <c r="AV17" s="22">
        <v>0.59590086953360999</v>
      </c>
      <c r="AW17" s="22">
        <v>0.703697612836792</v>
      </c>
      <c r="AX17" s="22">
        <v>0.71676064555478602</v>
      </c>
      <c r="AY17" s="22">
        <v>0.285082692588148</v>
      </c>
      <c r="AZ17" s="22">
        <v>0.48224618021931498</v>
      </c>
    </row>
    <row r="18" spans="2:52" x14ac:dyDescent="0.35">
      <c r="B18" s="16"/>
    </row>
    <row r="19" spans="2:52" x14ac:dyDescent="0.35">
      <c r="B19" t="s">
        <v>84</v>
      </c>
    </row>
    <row r="20" spans="2:52" x14ac:dyDescent="0.35">
      <c r="B20" t="s">
        <v>85</v>
      </c>
    </row>
    <row r="22" spans="2:52" x14ac:dyDescent="0.35">
      <c r="B22" s="8" t="str">
        <f>HYPERLINK("#'Contents'!A1", "Return to Contents")</f>
        <v>Return to Contents</v>
      </c>
    </row>
  </sheetData>
  <mergeCells count="9">
    <mergeCell ref="AL5:AN5"/>
    <mergeCell ref="AP5:AT5"/>
    <mergeCell ref="AV5:AZ5"/>
    <mergeCell ref="D2:AT2"/>
    <mergeCell ref="D5:E5"/>
    <mergeCell ref="G5:L5"/>
    <mergeCell ref="N5:Q5"/>
    <mergeCell ref="S5:AD5"/>
    <mergeCell ref="AF5:AJ5"/>
  </mergeCells>
  <pageMargins left="0.7" right="0.7" top="0.75" bottom="0.75" header="0.3" footer="0.3"/>
  <pageSetup paperSize="9"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B2:AZ22"/>
  <sheetViews>
    <sheetView showGridLines="0" workbookViewId="0">
      <pane xSplit="2" topLeftCell="C1" activePane="topRight" state="frozen"/>
      <selection pane="topRight"/>
    </sheetView>
  </sheetViews>
  <sheetFormatPr defaultColWidth="10.90625" defaultRowHeight="14.5" x14ac:dyDescent="0.35"/>
  <cols>
    <col min="2" max="2" width="25.7265625" customWidth="1"/>
    <col min="3" max="5" width="10.7265625" customWidth="1"/>
    <col min="6" max="6" width="2.1796875" customWidth="1"/>
    <col min="7" max="12" width="10.7265625" customWidth="1"/>
    <col min="13" max="13" width="2.1796875" customWidth="1"/>
    <col min="14" max="17" width="10.7265625" customWidth="1"/>
    <col min="18" max="18" width="2.1796875" customWidth="1"/>
    <col min="19" max="30" width="10.7265625" customWidth="1"/>
    <col min="31" max="31" width="2.1796875" customWidth="1"/>
    <col min="32" max="36" width="10.7265625" customWidth="1"/>
    <col min="37" max="37" width="2.1796875" customWidth="1"/>
    <col min="38" max="40" width="10.7265625" customWidth="1"/>
    <col min="41" max="41" width="2.1796875" customWidth="1"/>
    <col min="42" max="46" width="10.7265625" customWidth="1"/>
    <col min="47" max="47" width="2.1796875" customWidth="1"/>
    <col min="48" max="52" width="10.7265625" customWidth="1"/>
    <col min="53" max="53" width="2.1796875" customWidth="1"/>
  </cols>
  <sheetData>
    <row r="2" spans="2:52" ht="40" customHeight="1" x14ac:dyDescent="0.35">
      <c r="D2" s="31" t="s">
        <v>159</v>
      </c>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row>
    <row r="5" spans="2:52" ht="30" customHeight="1" x14ac:dyDescent="0.35">
      <c r="B5" s="15"/>
      <c r="C5" s="15"/>
      <c r="D5" s="30" t="s">
        <v>58</v>
      </c>
      <c r="E5" s="30"/>
      <c r="F5" s="15"/>
      <c r="G5" s="30" t="s">
        <v>59</v>
      </c>
      <c r="H5" s="30"/>
      <c r="I5" s="30"/>
      <c r="J5" s="30"/>
      <c r="K5" s="30"/>
      <c r="L5" s="30"/>
      <c r="M5" s="15"/>
      <c r="N5" s="30" t="s">
        <v>60</v>
      </c>
      <c r="O5" s="30"/>
      <c r="P5" s="30"/>
      <c r="Q5" s="30"/>
      <c r="R5" s="15"/>
      <c r="S5" s="30" t="s">
        <v>61</v>
      </c>
      <c r="T5" s="30"/>
      <c r="U5" s="30"/>
      <c r="V5" s="30"/>
      <c r="W5" s="30"/>
      <c r="X5" s="30"/>
      <c r="Y5" s="30"/>
      <c r="Z5" s="30"/>
      <c r="AA5" s="30"/>
      <c r="AB5" s="30"/>
      <c r="AC5" s="30"/>
      <c r="AD5" s="30"/>
      <c r="AE5" s="15"/>
      <c r="AF5" s="30" t="s">
        <v>62</v>
      </c>
      <c r="AG5" s="30"/>
      <c r="AH5" s="30"/>
      <c r="AI5" s="30"/>
      <c r="AJ5" s="30"/>
      <c r="AK5" s="15"/>
      <c r="AL5" s="30" t="s">
        <v>63</v>
      </c>
      <c r="AM5" s="30"/>
      <c r="AN5" s="30"/>
      <c r="AO5" s="15"/>
      <c r="AP5" s="30" t="s">
        <v>64</v>
      </c>
      <c r="AQ5" s="30"/>
      <c r="AR5" s="30"/>
      <c r="AS5" s="30"/>
      <c r="AT5" s="30"/>
      <c r="AU5" s="15"/>
      <c r="AV5" s="30" t="s">
        <v>65</v>
      </c>
      <c r="AW5" s="30"/>
      <c r="AX5" s="30"/>
      <c r="AY5" s="30"/>
      <c r="AZ5" s="30"/>
    </row>
    <row r="6" spans="2:52" ht="72.5" x14ac:dyDescent="0.35">
      <c r="B6" t="s">
        <v>15</v>
      </c>
      <c r="C6" s="9" t="s">
        <v>16</v>
      </c>
      <c r="D6" s="12" t="s">
        <v>17</v>
      </c>
      <c r="E6" s="12" t="s">
        <v>18</v>
      </c>
      <c r="G6" s="12" t="s">
        <v>21</v>
      </c>
      <c r="H6" s="12" t="s">
        <v>22</v>
      </c>
      <c r="I6" s="12" t="s">
        <v>23</v>
      </c>
      <c r="J6" s="12" t="s">
        <v>24</v>
      </c>
      <c r="K6" s="12" t="s">
        <v>25</v>
      </c>
      <c r="L6" s="12" t="s">
        <v>26</v>
      </c>
      <c r="N6" s="12" t="s">
        <v>27</v>
      </c>
      <c r="O6" s="12" t="s">
        <v>28</v>
      </c>
      <c r="P6" s="12" t="s">
        <v>29</v>
      </c>
      <c r="Q6" s="12" t="s">
        <v>30</v>
      </c>
      <c r="S6" s="12" t="s">
        <v>31</v>
      </c>
      <c r="T6" s="12" t="s">
        <v>32</v>
      </c>
      <c r="U6" s="12" t="s">
        <v>33</v>
      </c>
      <c r="V6" s="12" t="s">
        <v>34</v>
      </c>
      <c r="W6" s="12" t="s">
        <v>35</v>
      </c>
      <c r="X6" s="12" t="s">
        <v>36</v>
      </c>
      <c r="Y6" s="12" t="s">
        <v>37</v>
      </c>
      <c r="Z6" s="12" t="s">
        <v>38</v>
      </c>
      <c r="AA6" s="12" t="s">
        <v>39</v>
      </c>
      <c r="AB6" s="12" t="s">
        <v>40</v>
      </c>
      <c r="AC6" s="12" t="s">
        <v>41</v>
      </c>
      <c r="AD6" s="12" t="s">
        <v>42</v>
      </c>
      <c r="AF6" s="12" t="s">
        <v>43</v>
      </c>
      <c r="AG6" s="12" t="s">
        <v>44</v>
      </c>
      <c r="AH6" s="12" t="s">
        <v>45</v>
      </c>
      <c r="AI6" s="12" t="s">
        <v>46</v>
      </c>
      <c r="AJ6" s="12" t="s">
        <v>47</v>
      </c>
      <c r="AL6" s="12" t="s">
        <v>48</v>
      </c>
      <c r="AM6" s="12" t="s">
        <v>49</v>
      </c>
      <c r="AN6" s="12" t="s">
        <v>50</v>
      </c>
      <c r="AP6" s="12" t="s">
        <v>51</v>
      </c>
      <c r="AQ6" s="12" t="s">
        <v>52</v>
      </c>
      <c r="AR6" s="12" t="s">
        <v>53</v>
      </c>
      <c r="AS6" s="12" t="s">
        <v>54</v>
      </c>
      <c r="AT6" s="12" t="s">
        <v>50</v>
      </c>
      <c r="AV6" s="12" t="s">
        <v>51</v>
      </c>
      <c r="AW6" s="12" t="s">
        <v>52</v>
      </c>
      <c r="AX6" s="12" t="s">
        <v>55</v>
      </c>
      <c r="AY6" s="12" t="s">
        <v>56</v>
      </c>
      <c r="AZ6" s="12" t="s">
        <v>57</v>
      </c>
    </row>
    <row r="7" spans="2:52" ht="30" customHeight="1" x14ac:dyDescent="0.35">
      <c r="B7" s="10" t="s">
        <v>19</v>
      </c>
      <c r="C7" s="10">
        <v>4100</v>
      </c>
      <c r="D7" s="10">
        <v>2051</v>
      </c>
      <c r="E7" s="10">
        <v>2036</v>
      </c>
      <c r="F7" s="10"/>
      <c r="G7" s="10">
        <v>523</v>
      </c>
      <c r="H7" s="10">
        <v>691</v>
      </c>
      <c r="I7" s="10">
        <v>719</v>
      </c>
      <c r="J7" s="10">
        <v>697</v>
      </c>
      <c r="K7" s="10">
        <v>590</v>
      </c>
      <c r="L7" s="10">
        <v>880</v>
      </c>
      <c r="M7" s="10"/>
      <c r="N7" s="10">
        <v>1226</v>
      </c>
      <c r="O7" s="10">
        <v>1160</v>
      </c>
      <c r="P7" s="10">
        <v>758</v>
      </c>
      <c r="Q7" s="10">
        <v>944</v>
      </c>
      <c r="R7" s="10"/>
      <c r="S7" s="10">
        <v>559</v>
      </c>
      <c r="T7" s="10">
        <v>573</v>
      </c>
      <c r="U7" s="10">
        <v>336</v>
      </c>
      <c r="V7" s="10">
        <v>378</v>
      </c>
      <c r="W7" s="10">
        <v>304</v>
      </c>
      <c r="X7" s="10">
        <v>357</v>
      </c>
      <c r="Y7" s="10">
        <v>352</v>
      </c>
      <c r="Z7" s="10">
        <v>182</v>
      </c>
      <c r="AA7" s="10">
        <v>466</v>
      </c>
      <c r="AB7" s="10">
        <v>286</v>
      </c>
      <c r="AC7" s="10">
        <v>196</v>
      </c>
      <c r="AD7" s="10">
        <v>111</v>
      </c>
      <c r="AE7" s="10"/>
      <c r="AF7" s="10">
        <v>1057</v>
      </c>
      <c r="AG7" s="10">
        <v>858</v>
      </c>
      <c r="AH7" s="10">
        <v>1137</v>
      </c>
      <c r="AI7" s="10">
        <v>447</v>
      </c>
      <c r="AJ7" s="10">
        <v>69</v>
      </c>
      <c r="AK7" s="10"/>
      <c r="AL7" s="10">
        <v>1402</v>
      </c>
      <c r="AM7" s="10">
        <v>1680</v>
      </c>
      <c r="AN7" s="10">
        <v>633</v>
      </c>
      <c r="AO7" s="10"/>
      <c r="AP7" s="10">
        <v>1401</v>
      </c>
      <c r="AQ7" s="10">
        <v>1205</v>
      </c>
      <c r="AR7" s="10">
        <v>272</v>
      </c>
      <c r="AS7" s="10">
        <v>54</v>
      </c>
      <c r="AT7" s="10">
        <v>573</v>
      </c>
      <c r="AU7" s="10"/>
      <c r="AV7" s="10">
        <v>792</v>
      </c>
      <c r="AW7" s="10">
        <v>1589</v>
      </c>
      <c r="AX7" s="10">
        <v>290</v>
      </c>
      <c r="AY7" s="10">
        <v>447</v>
      </c>
      <c r="AZ7" s="10">
        <v>382</v>
      </c>
    </row>
    <row r="8" spans="2:52" ht="30" customHeight="1" x14ac:dyDescent="0.35">
      <c r="B8" s="11" t="s">
        <v>20</v>
      </c>
      <c r="C8" s="11">
        <v>4100</v>
      </c>
      <c r="D8" s="11">
        <v>2018</v>
      </c>
      <c r="E8" s="11">
        <v>2069</v>
      </c>
      <c r="F8" s="11"/>
      <c r="G8" s="11">
        <v>571</v>
      </c>
      <c r="H8" s="11">
        <v>700</v>
      </c>
      <c r="I8" s="11">
        <v>699</v>
      </c>
      <c r="J8" s="11">
        <v>697</v>
      </c>
      <c r="K8" s="11">
        <v>576</v>
      </c>
      <c r="L8" s="11">
        <v>858</v>
      </c>
      <c r="M8" s="11"/>
      <c r="N8" s="11">
        <v>1104</v>
      </c>
      <c r="O8" s="11">
        <v>1063</v>
      </c>
      <c r="P8" s="11">
        <v>899</v>
      </c>
      <c r="Q8" s="11">
        <v>1022</v>
      </c>
      <c r="R8" s="11"/>
      <c r="S8" s="11">
        <v>574</v>
      </c>
      <c r="T8" s="11">
        <v>533</v>
      </c>
      <c r="U8" s="11">
        <v>328</v>
      </c>
      <c r="V8" s="11">
        <v>369</v>
      </c>
      <c r="W8" s="11">
        <v>287</v>
      </c>
      <c r="X8" s="11">
        <v>369</v>
      </c>
      <c r="Y8" s="11">
        <v>328</v>
      </c>
      <c r="Z8" s="11">
        <v>164</v>
      </c>
      <c r="AA8" s="11">
        <v>451</v>
      </c>
      <c r="AB8" s="11">
        <v>369</v>
      </c>
      <c r="AC8" s="11">
        <v>205</v>
      </c>
      <c r="AD8" s="11">
        <v>123</v>
      </c>
      <c r="AE8" s="11"/>
      <c r="AF8" s="11">
        <v>1092</v>
      </c>
      <c r="AG8" s="11">
        <v>884</v>
      </c>
      <c r="AH8" s="11">
        <v>1109</v>
      </c>
      <c r="AI8" s="11">
        <v>420</v>
      </c>
      <c r="AJ8" s="11">
        <v>57</v>
      </c>
      <c r="AK8" s="11"/>
      <c r="AL8" s="11">
        <v>1388</v>
      </c>
      <c r="AM8" s="11">
        <v>1656</v>
      </c>
      <c r="AN8" s="11">
        <v>648</v>
      </c>
      <c r="AO8" s="11"/>
      <c r="AP8" s="11">
        <v>1357</v>
      </c>
      <c r="AQ8" s="11">
        <v>1194</v>
      </c>
      <c r="AR8" s="11">
        <v>262</v>
      </c>
      <c r="AS8" s="11">
        <v>53</v>
      </c>
      <c r="AT8" s="11">
        <v>593</v>
      </c>
      <c r="AU8" s="11"/>
      <c r="AV8" s="11">
        <v>766</v>
      </c>
      <c r="AW8" s="11">
        <v>1598</v>
      </c>
      <c r="AX8" s="11">
        <v>282</v>
      </c>
      <c r="AY8" s="11">
        <v>441</v>
      </c>
      <c r="AZ8" s="11">
        <v>382</v>
      </c>
    </row>
    <row r="9" spans="2:52" x14ac:dyDescent="0.35">
      <c r="B9" s="18" t="s">
        <v>86</v>
      </c>
      <c r="C9" s="17">
        <v>0.242451839236629</v>
      </c>
      <c r="D9" s="17">
        <v>0.25460935518453298</v>
      </c>
      <c r="E9" s="17">
        <v>0.22921185089877899</v>
      </c>
      <c r="F9" s="17"/>
      <c r="G9" s="17">
        <v>0.30528222682598399</v>
      </c>
      <c r="H9" s="17">
        <v>0.340996765823598</v>
      </c>
      <c r="I9" s="17">
        <v>0.27618906867295501</v>
      </c>
      <c r="J9" s="17">
        <v>0.21262531680108299</v>
      </c>
      <c r="K9" s="17">
        <v>0.15576791641228499</v>
      </c>
      <c r="L9" s="17">
        <v>0.17518628867432501</v>
      </c>
      <c r="M9" s="17"/>
      <c r="N9" s="17">
        <v>0.30193202270958103</v>
      </c>
      <c r="O9" s="17">
        <v>0.24157072598468901</v>
      </c>
      <c r="P9" s="17">
        <v>0.23408396726514399</v>
      </c>
      <c r="Q9" s="17">
        <v>0.185278379036559</v>
      </c>
      <c r="R9" s="17"/>
      <c r="S9" s="17">
        <v>0.29648375006387601</v>
      </c>
      <c r="T9" s="17">
        <v>0.19236853025516301</v>
      </c>
      <c r="U9" s="17">
        <v>0.192824413717124</v>
      </c>
      <c r="V9" s="17">
        <v>0.24744221081597501</v>
      </c>
      <c r="W9" s="17">
        <v>0.240512930994152</v>
      </c>
      <c r="X9" s="17">
        <v>0.26520117939202398</v>
      </c>
      <c r="Y9" s="17">
        <v>0.20911140366948699</v>
      </c>
      <c r="Z9" s="17">
        <v>0.182777380246302</v>
      </c>
      <c r="AA9" s="17">
        <v>0.211938998496532</v>
      </c>
      <c r="AB9" s="17">
        <v>0.27189545939660897</v>
      </c>
      <c r="AC9" s="17">
        <v>0.33446090335953799</v>
      </c>
      <c r="AD9" s="17">
        <v>0.29965954893428898</v>
      </c>
      <c r="AE9" s="17"/>
      <c r="AF9" s="17">
        <v>0.17373536994500699</v>
      </c>
      <c r="AG9" s="17">
        <v>0.21454388182506601</v>
      </c>
      <c r="AH9" s="17">
        <v>0.30873352205260401</v>
      </c>
      <c r="AI9" s="17">
        <v>0.35762047146143999</v>
      </c>
      <c r="AJ9" s="17">
        <v>0.47584883117592203</v>
      </c>
      <c r="AK9" s="17"/>
      <c r="AL9" s="17">
        <v>0.16270461739994899</v>
      </c>
      <c r="AM9" s="17">
        <v>0.29456068136520203</v>
      </c>
      <c r="AN9" s="17">
        <v>0.23506536791639199</v>
      </c>
      <c r="AO9" s="17"/>
      <c r="AP9" s="17">
        <v>0.206695314275051</v>
      </c>
      <c r="AQ9" s="17">
        <v>0.30344882196357498</v>
      </c>
      <c r="AR9" s="17">
        <v>0.24843640620274099</v>
      </c>
      <c r="AS9" s="17">
        <v>9.6390531832597298E-2</v>
      </c>
      <c r="AT9" s="17">
        <v>0.20683480224718501</v>
      </c>
      <c r="AU9" s="17"/>
      <c r="AV9" s="17">
        <v>0.23928185692277201</v>
      </c>
      <c r="AW9" s="17">
        <v>0.31004460806384199</v>
      </c>
      <c r="AX9" s="17">
        <v>0.26434538487026998</v>
      </c>
      <c r="AY9" s="17">
        <v>0.119236145267619</v>
      </c>
      <c r="AZ9" s="17">
        <v>0.13177599981725099</v>
      </c>
    </row>
    <row r="10" spans="2:52" x14ac:dyDescent="0.35">
      <c r="B10" s="18" t="s">
        <v>87</v>
      </c>
      <c r="C10" s="17">
        <v>0.45644728869423201</v>
      </c>
      <c r="D10" s="17">
        <v>0.45071781067297101</v>
      </c>
      <c r="E10" s="17">
        <v>0.46357076421274401</v>
      </c>
      <c r="F10" s="17"/>
      <c r="G10" s="17">
        <v>0.43871951936195103</v>
      </c>
      <c r="H10" s="17">
        <v>0.39719464307133501</v>
      </c>
      <c r="I10" s="17">
        <v>0.45946841075161599</v>
      </c>
      <c r="J10" s="17">
        <v>0.42431187478777099</v>
      </c>
      <c r="K10" s="17">
        <v>0.490242172916875</v>
      </c>
      <c r="L10" s="17">
        <v>0.51754177274598301</v>
      </c>
      <c r="M10" s="17"/>
      <c r="N10" s="17">
        <v>0.48490527615991202</v>
      </c>
      <c r="O10" s="17">
        <v>0.46542190456350102</v>
      </c>
      <c r="P10" s="17">
        <v>0.42721461162986901</v>
      </c>
      <c r="Q10" s="17">
        <v>0.44461169361938901</v>
      </c>
      <c r="R10" s="17"/>
      <c r="S10" s="17">
        <v>0.43553777550234202</v>
      </c>
      <c r="T10" s="17">
        <v>0.46540399896630402</v>
      </c>
      <c r="U10" s="17">
        <v>0.53625667356091999</v>
      </c>
      <c r="V10" s="17">
        <v>0.42022110612315999</v>
      </c>
      <c r="W10" s="17">
        <v>0.48693094235777201</v>
      </c>
      <c r="X10" s="17">
        <v>0.403539021898427</v>
      </c>
      <c r="Y10" s="17">
        <v>0.47286220308321097</v>
      </c>
      <c r="Z10" s="17">
        <v>0.49399052464149801</v>
      </c>
      <c r="AA10" s="17">
        <v>0.47755048956469398</v>
      </c>
      <c r="AB10" s="17">
        <v>0.45428126795810803</v>
      </c>
      <c r="AC10" s="17">
        <v>0.40362386084636398</v>
      </c>
      <c r="AD10" s="17">
        <v>0.42199128107144201</v>
      </c>
      <c r="AE10" s="17"/>
      <c r="AF10" s="17">
        <v>0.41866899940516</v>
      </c>
      <c r="AG10" s="17">
        <v>0.48024669919733198</v>
      </c>
      <c r="AH10" s="17">
        <v>0.480921714740775</v>
      </c>
      <c r="AI10" s="17">
        <v>0.455756102000201</v>
      </c>
      <c r="AJ10" s="17">
        <v>0.26873641973245299</v>
      </c>
      <c r="AK10" s="17"/>
      <c r="AL10" s="17">
        <v>0.43193275492245198</v>
      </c>
      <c r="AM10" s="17">
        <v>0.50456279342642896</v>
      </c>
      <c r="AN10" s="17">
        <v>0.40230782313133701</v>
      </c>
      <c r="AO10" s="17"/>
      <c r="AP10" s="17">
        <v>0.464589189598966</v>
      </c>
      <c r="AQ10" s="17">
        <v>0.45690144392681298</v>
      </c>
      <c r="AR10" s="17">
        <v>0.56077127067131005</v>
      </c>
      <c r="AS10" s="17">
        <v>0.27597496646922498</v>
      </c>
      <c r="AT10" s="17">
        <v>0.40317285179170498</v>
      </c>
      <c r="AU10" s="17"/>
      <c r="AV10" s="17">
        <v>0.48517508977888002</v>
      </c>
      <c r="AW10" s="17">
        <v>0.462556601052933</v>
      </c>
      <c r="AX10" s="17">
        <v>0.55291019626665605</v>
      </c>
      <c r="AY10" s="17">
        <v>0.37926014481410403</v>
      </c>
      <c r="AZ10" s="17">
        <v>0.45764736648392301</v>
      </c>
    </row>
    <row r="11" spans="2:52" x14ac:dyDescent="0.35">
      <c r="B11" s="18" t="s">
        <v>88</v>
      </c>
      <c r="C11" s="17">
        <v>0.178241237945545</v>
      </c>
      <c r="D11" s="17">
        <v>0.17533987680068799</v>
      </c>
      <c r="E11" s="17">
        <v>0.181639538694572</v>
      </c>
      <c r="F11" s="17"/>
      <c r="G11" s="17">
        <v>0.15514024268896001</v>
      </c>
      <c r="H11" s="17">
        <v>0.160925374228957</v>
      </c>
      <c r="I11" s="17">
        <v>0.15540926305238001</v>
      </c>
      <c r="J11" s="17">
        <v>0.20372574466108601</v>
      </c>
      <c r="K11" s="17">
        <v>0.19596871952394901</v>
      </c>
      <c r="L11" s="17">
        <v>0.193736972265728</v>
      </c>
      <c r="M11" s="17"/>
      <c r="N11" s="17">
        <v>0.13191608725905901</v>
      </c>
      <c r="O11" s="17">
        <v>0.16989753685084899</v>
      </c>
      <c r="P11" s="17">
        <v>0.20730767718267101</v>
      </c>
      <c r="Q11" s="17">
        <v>0.210636847294042</v>
      </c>
      <c r="R11" s="17"/>
      <c r="S11" s="17">
        <v>0.157216073267572</v>
      </c>
      <c r="T11" s="17">
        <v>0.20451388229325601</v>
      </c>
      <c r="U11" s="17">
        <v>0.157198478138832</v>
      </c>
      <c r="V11" s="17">
        <v>0.20115355771051799</v>
      </c>
      <c r="W11" s="17">
        <v>0.190277535571693</v>
      </c>
      <c r="X11" s="17">
        <v>0.185168508185481</v>
      </c>
      <c r="Y11" s="17">
        <v>0.18406837977867299</v>
      </c>
      <c r="Z11" s="17">
        <v>0.214826920674419</v>
      </c>
      <c r="AA11" s="17">
        <v>0.16588014076281801</v>
      </c>
      <c r="AB11" s="17">
        <v>0.16029352543363001</v>
      </c>
      <c r="AC11" s="17">
        <v>0.16423478737253899</v>
      </c>
      <c r="AD11" s="17">
        <v>0.15920689429330301</v>
      </c>
      <c r="AE11" s="17"/>
      <c r="AF11" s="17">
        <v>0.229087547690184</v>
      </c>
      <c r="AG11" s="17">
        <v>0.18830216042731601</v>
      </c>
      <c r="AH11" s="17">
        <v>0.13360328402072999</v>
      </c>
      <c r="AI11" s="17">
        <v>0.12493117364525901</v>
      </c>
      <c r="AJ11" s="17">
        <v>0.11485996054894999</v>
      </c>
      <c r="AK11" s="17"/>
      <c r="AL11" s="17">
        <v>0.227834046889269</v>
      </c>
      <c r="AM11" s="17">
        <v>0.13538410725588401</v>
      </c>
      <c r="AN11" s="17">
        <v>0.20267823352490499</v>
      </c>
      <c r="AO11" s="17"/>
      <c r="AP11" s="17">
        <v>0.18664536191351899</v>
      </c>
      <c r="AQ11" s="17">
        <v>0.15628200812217599</v>
      </c>
      <c r="AR11" s="17">
        <v>0.13351882172721699</v>
      </c>
      <c r="AS11" s="17">
        <v>0.33608873928903499</v>
      </c>
      <c r="AT11" s="17">
        <v>0.20932975543127999</v>
      </c>
      <c r="AU11" s="17"/>
      <c r="AV11" s="17">
        <v>0.17828654196569299</v>
      </c>
      <c r="AW11" s="17">
        <v>0.150514049869337</v>
      </c>
      <c r="AX11" s="17">
        <v>0.122554742095282</v>
      </c>
      <c r="AY11" s="17">
        <v>0.25287902464312401</v>
      </c>
      <c r="AZ11" s="17">
        <v>0.22415383540886299</v>
      </c>
    </row>
    <row r="12" spans="2:52" x14ac:dyDescent="0.35">
      <c r="B12" s="18" t="s">
        <v>89</v>
      </c>
      <c r="C12" s="17">
        <v>5.3093158302461502E-2</v>
      </c>
      <c r="D12" s="17">
        <v>5.4816220724882299E-2</v>
      </c>
      <c r="E12" s="17">
        <v>5.1746116796939197E-2</v>
      </c>
      <c r="F12" s="17"/>
      <c r="G12" s="17">
        <v>4.29030156608542E-2</v>
      </c>
      <c r="H12" s="17">
        <v>4.4585311685700402E-2</v>
      </c>
      <c r="I12" s="17">
        <v>4.9244939293182598E-2</v>
      </c>
      <c r="J12" s="17">
        <v>5.8790507139831097E-2</v>
      </c>
      <c r="K12" s="17">
        <v>7.1652014373770903E-2</v>
      </c>
      <c r="L12" s="17">
        <v>5.2860504567473501E-2</v>
      </c>
      <c r="M12" s="17"/>
      <c r="N12" s="17">
        <v>4.2373245599983497E-2</v>
      </c>
      <c r="O12" s="17">
        <v>5.58244042913323E-2</v>
      </c>
      <c r="P12" s="17">
        <v>5.5249889336965403E-2</v>
      </c>
      <c r="Q12" s="17">
        <v>6.05586043269003E-2</v>
      </c>
      <c r="R12" s="17"/>
      <c r="S12" s="17">
        <v>3.7189039029289502E-2</v>
      </c>
      <c r="T12" s="17">
        <v>8.0106290169129304E-2</v>
      </c>
      <c r="U12" s="17">
        <v>6.4613051305074207E-2</v>
      </c>
      <c r="V12" s="17">
        <v>4.30255800462939E-2</v>
      </c>
      <c r="W12" s="17">
        <v>3.4133707744523602E-2</v>
      </c>
      <c r="X12" s="17">
        <v>6.2825999884133302E-2</v>
      </c>
      <c r="Y12" s="17">
        <v>5.0357580022965497E-2</v>
      </c>
      <c r="Z12" s="17">
        <v>4.8428091482081798E-2</v>
      </c>
      <c r="AA12" s="17">
        <v>5.7155018901339102E-2</v>
      </c>
      <c r="AB12" s="17">
        <v>4.9446672230983202E-2</v>
      </c>
      <c r="AC12" s="17">
        <v>3.6807795939233702E-2</v>
      </c>
      <c r="AD12" s="17">
        <v>6.1481265975076499E-2</v>
      </c>
      <c r="AE12" s="17"/>
      <c r="AF12" s="17">
        <v>7.9319148075578494E-2</v>
      </c>
      <c r="AG12" s="17">
        <v>5.2824381142327403E-2</v>
      </c>
      <c r="AH12" s="17">
        <v>3.71701698541115E-2</v>
      </c>
      <c r="AI12" s="17">
        <v>2.6256412002292302E-2</v>
      </c>
      <c r="AJ12" s="17">
        <v>2.19570853980709E-2</v>
      </c>
      <c r="AK12" s="17"/>
      <c r="AL12" s="17">
        <v>8.7526563426424897E-2</v>
      </c>
      <c r="AM12" s="17">
        <v>2.8935131411201499E-2</v>
      </c>
      <c r="AN12" s="17">
        <v>4.9463812314167098E-2</v>
      </c>
      <c r="AO12" s="17"/>
      <c r="AP12" s="17">
        <v>7.4189755139844202E-2</v>
      </c>
      <c r="AQ12" s="17">
        <v>3.7438864276576098E-2</v>
      </c>
      <c r="AR12" s="17">
        <v>1.5271187908993299E-2</v>
      </c>
      <c r="AS12" s="17">
        <v>0.10881857052537899</v>
      </c>
      <c r="AT12" s="17">
        <v>6.2884008343539202E-2</v>
      </c>
      <c r="AU12" s="17"/>
      <c r="AV12" s="17">
        <v>4.7967150382067003E-2</v>
      </c>
      <c r="AW12" s="17">
        <v>3.9931468929190701E-2</v>
      </c>
      <c r="AX12" s="17">
        <v>1.9439061327306901E-2</v>
      </c>
      <c r="AY12" s="17">
        <v>0.127031470005119</v>
      </c>
      <c r="AZ12" s="17">
        <v>5.0627616776762301E-2</v>
      </c>
    </row>
    <row r="13" spans="2:52" x14ac:dyDescent="0.35">
      <c r="B13" s="18" t="s">
        <v>90</v>
      </c>
      <c r="C13" s="17">
        <v>3.3660348297337397E-2</v>
      </c>
      <c r="D13" s="17">
        <v>3.4016002692978303E-2</v>
      </c>
      <c r="E13" s="17">
        <v>3.30197341974727E-2</v>
      </c>
      <c r="F13" s="17"/>
      <c r="G13" s="17">
        <v>2.2851408124730001E-2</v>
      </c>
      <c r="H13" s="17">
        <v>1.3349144318384101E-2</v>
      </c>
      <c r="I13" s="17">
        <v>1.88968182528764E-2</v>
      </c>
      <c r="J13" s="17">
        <v>4.76447763575224E-2</v>
      </c>
      <c r="K13" s="17">
        <v>5.7664527526156799E-2</v>
      </c>
      <c r="L13" s="17">
        <v>4.1977804277741802E-2</v>
      </c>
      <c r="M13" s="17"/>
      <c r="N13" s="17">
        <v>1.95097687288435E-2</v>
      </c>
      <c r="O13" s="17">
        <v>3.0261165529078499E-2</v>
      </c>
      <c r="P13" s="17">
        <v>4.6566736349983498E-2</v>
      </c>
      <c r="Q13" s="17">
        <v>4.0557212227361202E-2</v>
      </c>
      <c r="R13" s="17"/>
      <c r="S13" s="17">
        <v>3.3413107255953901E-2</v>
      </c>
      <c r="T13" s="17">
        <v>2.4775254023599098E-2</v>
      </c>
      <c r="U13" s="17">
        <v>2.0971918531300801E-2</v>
      </c>
      <c r="V13" s="17">
        <v>4.49369348723722E-2</v>
      </c>
      <c r="W13" s="17">
        <v>2.55785360451307E-2</v>
      </c>
      <c r="X13" s="17">
        <v>3.4387882946183203E-2</v>
      </c>
      <c r="Y13" s="17">
        <v>3.8696962829938397E-2</v>
      </c>
      <c r="Z13" s="17">
        <v>3.7507621391634098E-2</v>
      </c>
      <c r="AA13" s="17">
        <v>4.5133364913964698E-2</v>
      </c>
      <c r="AB13" s="17">
        <v>4.0924983304376703E-2</v>
      </c>
      <c r="AC13" s="17">
        <v>2.0581862993795701E-2</v>
      </c>
      <c r="AD13" s="17">
        <v>2.9371388040211398E-2</v>
      </c>
      <c r="AE13" s="17"/>
      <c r="AF13" s="17">
        <v>4.9894107418077698E-2</v>
      </c>
      <c r="AG13" s="17">
        <v>3.47591462711535E-2</v>
      </c>
      <c r="AH13" s="17">
        <v>1.74469164816752E-2</v>
      </c>
      <c r="AI13" s="17">
        <v>1.2226368318907501E-2</v>
      </c>
      <c r="AJ13" s="17">
        <v>2.81396223733065E-2</v>
      </c>
      <c r="AK13" s="17"/>
      <c r="AL13" s="17">
        <v>6.1517901606603302E-2</v>
      </c>
      <c r="AM13" s="17">
        <v>1.20203199571456E-2</v>
      </c>
      <c r="AN13" s="17">
        <v>3.6567601320071703E-2</v>
      </c>
      <c r="AO13" s="17"/>
      <c r="AP13" s="17">
        <v>4.5091817438448499E-2</v>
      </c>
      <c r="AQ13" s="17">
        <v>1.45805161948826E-2</v>
      </c>
      <c r="AR13" s="17">
        <v>2.31398106262743E-2</v>
      </c>
      <c r="AS13" s="17">
        <v>0.14858588833912101</v>
      </c>
      <c r="AT13" s="17">
        <v>4.1259522422607997E-2</v>
      </c>
      <c r="AU13" s="17"/>
      <c r="AV13" s="17">
        <v>2.6884104043192799E-2</v>
      </c>
      <c r="AW13" s="17">
        <v>1.39479501799178E-2</v>
      </c>
      <c r="AX13" s="17">
        <v>2.67058983915585E-2</v>
      </c>
      <c r="AY13" s="17">
        <v>0.107939921421914</v>
      </c>
      <c r="AZ13" s="17">
        <v>2.5322102488210398E-2</v>
      </c>
    </row>
    <row r="14" spans="2:52" x14ac:dyDescent="0.35">
      <c r="B14" s="18" t="s">
        <v>57</v>
      </c>
      <c r="C14" s="17">
        <v>3.6106127523796203E-2</v>
      </c>
      <c r="D14" s="17">
        <v>3.0500733923947101E-2</v>
      </c>
      <c r="E14" s="17">
        <v>4.0811995199493703E-2</v>
      </c>
      <c r="F14" s="17"/>
      <c r="G14" s="17">
        <v>3.5103587337520899E-2</v>
      </c>
      <c r="H14" s="17">
        <v>4.2948760872026301E-2</v>
      </c>
      <c r="I14" s="17">
        <v>4.0791499976990699E-2</v>
      </c>
      <c r="J14" s="17">
        <v>5.2901780252707503E-2</v>
      </c>
      <c r="K14" s="17">
        <v>2.8704649246964298E-2</v>
      </c>
      <c r="L14" s="17">
        <v>1.8696657468749201E-2</v>
      </c>
      <c r="M14" s="17"/>
      <c r="N14" s="17">
        <v>1.9363599542621901E-2</v>
      </c>
      <c r="O14" s="17">
        <v>3.7024262780550599E-2</v>
      </c>
      <c r="P14" s="17">
        <v>2.9577118235367499E-2</v>
      </c>
      <c r="Q14" s="17">
        <v>5.8357263495748601E-2</v>
      </c>
      <c r="R14" s="17"/>
      <c r="S14" s="17">
        <v>4.0160254880967299E-2</v>
      </c>
      <c r="T14" s="17">
        <v>3.2832044292548497E-2</v>
      </c>
      <c r="U14" s="17">
        <v>2.8135464746749401E-2</v>
      </c>
      <c r="V14" s="17">
        <v>4.3220610431680101E-2</v>
      </c>
      <c r="W14" s="17">
        <v>2.2566347286728398E-2</v>
      </c>
      <c r="X14" s="17">
        <v>4.88774076937517E-2</v>
      </c>
      <c r="Y14" s="17">
        <v>4.4903470615724202E-2</v>
      </c>
      <c r="Z14" s="17">
        <v>2.2469461564065599E-2</v>
      </c>
      <c r="AA14" s="17">
        <v>4.2341987360652103E-2</v>
      </c>
      <c r="AB14" s="17">
        <v>2.3158091676293301E-2</v>
      </c>
      <c r="AC14" s="17">
        <v>4.0290789488529502E-2</v>
      </c>
      <c r="AD14" s="17">
        <v>2.82896216856778E-2</v>
      </c>
      <c r="AE14" s="17"/>
      <c r="AF14" s="17">
        <v>4.9294827465992702E-2</v>
      </c>
      <c r="AG14" s="17">
        <v>2.93237311368044E-2</v>
      </c>
      <c r="AH14" s="17">
        <v>2.2124392850103598E-2</v>
      </c>
      <c r="AI14" s="17">
        <v>2.3209472571900602E-2</v>
      </c>
      <c r="AJ14" s="17">
        <v>9.0458080771297397E-2</v>
      </c>
      <c r="AK14" s="17"/>
      <c r="AL14" s="17">
        <v>2.84841157553017E-2</v>
      </c>
      <c r="AM14" s="17">
        <v>2.45369665841371E-2</v>
      </c>
      <c r="AN14" s="17">
        <v>7.3917161793127795E-2</v>
      </c>
      <c r="AO14" s="17"/>
      <c r="AP14" s="17">
        <v>2.2788561634171998E-2</v>
      </c>
      <c r="AQ14" s="17">
        <v>3.1348345515977302E-2</v>
      </c>
      <c r="AR14" s="17">
        <v>1.8862502863464199E-2</v>
      </c>
      <c r="AS14" s="17">
        <v>3.4141303544642197E-2</v>
      </c>
      <c r="AT14" s="17">
        <v>7.6519059763682298E-2</v>
      </c>
      <c r="AU14" s="17"/>
      <c r="AV14" s="17">
        <v>2.24052569073953E-2</v>
      </c>
      <c r="AW14" s="17">
        <v>2.3005321904779798E-2</v>
      </c>
      <c r="AX14" s="17">
        <v>1.4044717048927201E-2</v>
      </c>
      <c r="AY14" s="17">
        <v>1.3653293848120199E-2</v>
      </c>
      <c r="AZ14" s="17">
        <v>0.11047307902499</v>
      </c>
    </row>
    <row r="15" spans="2:52" x14ac:dyDescent="0.35">
      <c r="B15" s="18" t="s">
        <v>91</v>
      </c>
      <c r="C15" s="21">
        <v>0.69889912793085995</v>
      </c>
      <c r="D15" s="21">
        <v>0.70532716585750399</v>
      </c>
      <c r="E15" s="21">
        <v>0.69278261511152295</v>
      </c>
      <c r="F15" s="21"/>
      <c r="G15" s="21">
        <v>0.74400174618793402</v>
      </c>
      <c r="H15" s="21">
        <v>0.73819140889493196</v>
      </c>
      <c r="I15" s="21">
        <v>0.73565747942457005</v>
      </c>
      <c r="J15" s="21">
        <v>0.63693719158885298</v>
      </c>
      <c r="K15" s="21">
        <v>0.64601008932915904</v>
      </c>
      <c r="L15" s="21">
        <v>0.69272806142030796</v>
      </c>
      <c r="M15" s="21"/>
      <c r="N15" s="21">
        <v>0.78683729886949205</v>
      </c>
      <c r="O15" s="21">
        <v>0.70699263054818995</v>
      </c>
      <c r="P15" s="21">
        <v>0.66129857889501298</v>
      </c>
      <c r="Q15" s="21">
        <v>0.62989007265594799</v>
      </c>
      <c r="R15" s="21"/>
      <c r="S15" s="21">
        <v>0.73202152556621702</v>
      </c>
      <c r="T15" s="21">
        <v>0.65777252922146701</v>
      </c>
      <c r="U15" s="21">
        <v>0.72908108727804299</v>
      </c>
      <c r="V15" s="21">
        <v>0.66766331693913605</v>
      </c>
      <c r="W15" s="21">
        <v>0.72744387335192395</v>
      </c>
      <c r="X15" s="21">
        <v>0.66874020129045098</v>
      </c>
      <c r="Y15" s="21">
        <v>0.68197360675269902</v>
      </c>
      <c r="Z15" s="21">
        <v>0.67676790488779903</v>
      </c>
      <c r="AA15" s="21">
        <v>0.68948948806122601</v>
      </c>
      <c r="AB15" s="21">
        <v>0.72617672735471706</v>
      </c>
      <c r="AC15" s="21">
        <v>0.73808476420590197</v>
      </c>
      <c r="AD15" s="21">
        <v>0.72165083000573105</v>
      </c>
      <c r="AE15" s="21"/>
      <c r="AF15" s="21">
        <v>0.59240436935016705</v>
      </c>
      <c r="AG15" s="21">
        <v>0.69479058102239799</v>
      </c>
      <c r="AH15" s="21">
        <v>0.78965523679338001</v>
      </c>
      <c r="AI15" s="21">
        <v>0.81337657346164105</v>
      </c>
      <c r="AJ15" s="21">
        <v>0.74458525090837502</v>
      </c>
      <c r="AK15" s="21"/>
      <c r="AL15" s="21">
        <v>0.59463737232240099</v>
      </c>
      <c r="AM15" s="21">
        <v>0.79912347479163204</v>
      </c>
      <c r="AN15" s="21">
        <v>0.63737319104772805</v>
      </c>
      <c r="AO15" s="21"/>
      <c r="AP15" s="21">
        <v>0.67128450387401695</v>
      </c>
      <c r="AQ15" s="21">
        <v>0.76035026589038801</v>
      </c>
      <c r="AR15" s="21">
        <v>0.80920767687405104</v>
      </c>
      <c r="AS15" s="21">
        <v>0.37236549830182197</v>
      </c>
      <c r="AT15" s="21">
        <v>0.61000765403889001</v>
      </c>
      <c r="AU15" s="21"/>
      <c r="AV15" s="21">
        <v>0.72445694670165195</v>
      </c>
      <c r="AW15" s="21">
        <v>0.77260120911677499</v>
      </c>
      <c r="AX15" s="21">
        <v>0.81725558113692598</v>
      </c>
      <c r="AY15" s="21">
        <v>0.49849629008172303</v>
      </c>
      <c r="AZ15" s="21">
        <v>0.58942336630117398</v>
      </c>
    </row>
    <row r="16" spans="2:52" x14ac:dyDescent="0.35">
      <c r="B16" s="18" t="s">
        <v>92</v>
      </c>
      <c r="C16" s="21">
        <v>8.6753506599798802E-2</v>
      </c>
      <c r="D16" s="21">
        <v>8.8832223417860595E-2</v>
      </c>
      <c r="E16" s="21">
        <v>8.4765850994411904E-2</v>
      </c>
      <c r="F16" s="21"/>
      <c r="G16" s="21">
        <v>6.5754423785584201E-2</v>
      </c>
      <c r="H16" s="21">
        <v>5.7934456004084499E-2</v>
      </c>
      <c r="I16" s="21">
        <v>6.8141757546059098E-2</v>
      </c>
      <c r="J16" s="21">
        <v>0.106435283497353</v>
      </c>
      <c r="K16" s="21">
        <v>0.129316541899928</v>
      </c>
      <c r="L16" s="21">
        <v>9.4838308845215297E-2</v>
      </c>
      <c r="M16" s="21"/>
      <c r="N16" s="21">
        <v>6.1883014328827E-2</v>
      </c>
      <c r="O16" s="21">
        <v>8.6085569820410796E-2</v>
      </c>
      <c r="P16" s="21">
        <v>0.10181662568694901</v>
      </c>
      <c r="Q16" s="21">
        <v>0.10111581655426199</v>
      </c>
      <c r="R16" s="21"/>
      <c r="S16" s="21">
        <v>7.0602146285243403E-2</v>
      </c>
      <c r="T16" s="21">
        <v>0.10488154419272799</v>
      </c>
      <c r="U16" s="21">
        <v>8.5584969836374994E-2</v>
      </c>
      <c r="V16" s="21">
        <v>8.7962514918666093E-2</v>
      </c>
      <c r="W16" s="21">
        <v>5.9712243789654298E-2</v>
      </c>
      <c r="X16" s="21">
        <v>9.7213882830316595E-2</v>
      </c>
      <c r="Y16" s="21">
        <v>8.9054542852903901E-2</v>
      </c>
      <c r="Z16" s="21">
        <v>8.5935712873716E-2</v>
      </c>
      <c r="AA16" s="21">
        <v>0.102288383815304</v>
      </c>
      <c r="AB16" s="21">
        <v>9.0371655535359904E-2</v>
      </c>
      <c r="AC16" s="21">
        <v>5.73896589330294E-2</v>
      </c>
      <c r="AD16" s="21">
        <v>9.0852654015287901E-2</v>
      </c>
      <c r="AE16" s="21"/>
      <c r="AF16" s="21">
        <v>0.129213255493656</v>
      </c>
      <c r="AG16" s="21">
        <v>8.7583527413480897E-2</v>
      </c>
      <c r="AH16" s="21">
        <v>5.4617086335786699E-2</v>
      </c>
      <c r="AI16" s="21">
        <v>3.84827803211997E-2</v>
      </c>
      <c r="AJ16" s="21">
        <v>5.0096707771377501E-2</v>
      </c>
      <c r="AK16" s="21"/>
      <c r="AL16" s="21">
        <v>0.14904446503302801</v>
      </c>
      <c r="AM16" s="21">
        <v>4.09554513683471E-2</v>
      </c>
      <c r="AN16" s="21">
        <v>8.6031413634238801E-2</v>
      </c>
      <c r="AO16" s="21"/>
      <c r="AP16" s="21">
        <v>0.119281572578293</v>
      </c>
      <c r="AQ16" s="21">
        <v>5.2019380471458702E-2</v>
      </c>
      <c r="AR16" s="21">
        <v>3.8410998535267603E-2</v>
      </c>
      <c r="AS16" s="21">
        <v>0.25740445886450097</v>
      </c>
      <c r="AT16" s="21">
        <v>0.104143530766147</v>
      </c>
      <c r="AU16" s="21"/>
      <c r="AV16" s="21">
        <v>7.4851254425259806E-2</v>
      </c>
      <c r="AW16" s="21">
        <v>5.3879419109108401E-2</v>
      </c>
      <c r="AX16" s="21">
        <v>4.6144959718865397E-2</v>
      </c>
      <c r="AY16" s="21">
        <v>0.23497139142703299</v>
      </c>
      <c r="AZ16" s="21">
        <v>7.5949719264972695E-2</v>
      </c>
    </row>
    <row r="17" spans="2:52" x14ac:dyDescent="0.35">
      <c r="B17" s="18" t="s">
        <v>93</v>
      </c>
      <c r="C17" s="22">
        <v>0.61214562133106198</v>
      </c>
      <c r="D17" s="22">
        <v>0.61649494243964298</v>
      </c>
      <c r="E17" s="22">
        <v>0.60801676411711103</v>
      </c>
      <c r="F17" s="22"/>
      <c r="G17" s="22">
        <v>0.67824732240234997</v>
      </c>
      <c r="H17" s="22">
        <v>0.68025695289084798</v>
      </c>
      <c r="I17" s="22">
        <v>0.66751572187851105</v>
      </c>
      <c r="J17" s="22">
        <v>0.5305019080915</v>
      </c>
      <c r="K17" s="22">
        <v>0.51669354742923201</v>
      </c>
      <c r="L17" s="22">
        <v>0.59788975257509203</v>
      </c>
      <c r="M17" s="22"/>
      <c r="N17" s="22">
        <v>0.72495428454066502</v>
      </c>
      <c r="O17" s="22">
        <v>0.62090706072777901</v>
      </c>
      <c r="P17" s="22">
        <v>0.55948195320806404</v>
      </c>
      <c r="Q17" s="22">
        <v>0.52877425610168605</v>
      </c>
      <c r="R17" s="22"/>
      <c r="S17" s="22">
        <v>0.66141937928097405</v>
      </c>
      <c r="T17" s="22">
        <v>0.55289098502873901</v>
      </c>
      <c r="U17" s="22">
        <v>0.64349611744166801</v>
      </c>
      <c r="V17" s="22">
        <v>0.57970080202047003</v>
      </c>
      <c r="W17" s="22">
        <v>0.66773162956226995</v>
      </c>
      <c r="X17" s="22">
        <v>0.57152631846013402</v>
      </c>
      <c r="Y17" s="22">
        <v>0.59291906389979498</v>
      </c>
      <c r="Z17" s="22">
        <v>0.59083219201408399</v>
      </c>
      <c r="AA17" s="22">
        <v>0.58720110424592298</v>
      </c>
      <c r="AB17" s="22">
        <v>0.63580507181935697</v>
      </c>
      <c r="AC17" s="22">
        <v>0.68069510527287203</v>
      </c>
      <c r="AD17" s="22">
        <v>0.63079817599044297</v>
      </c>
      <c r="AE17" s="22"/>
      <c r="AF17" s="22">
        <v>0.46319111385651102</v>
      </c>
      <c r="AG17" s="22">
        <v>0.60720705360891702</v>
      </c>
      <c r="AH17" s="22">
        <v>0.73503815045759302</v>
      </c>
      <c r="AI17" s="22">
        <v>0.77489379314044105</v>
      </c>
      <c r="AJ17" s="22">
        <v>0.69448854313699704</v>
      </c>
      <c r="AK17" s="22"/>
      <c r="AL17" s="22">
        <v>0.44559290728937301</v>
      </c>
      <c r="AM17" s="22">
        <v>0.75816802342328404</v>
      </c>
      <c r="AN17" s="22">
        <v>0.55134177741349</v>
      </c>
      <c r="AO17" s="22"/>
      <c r="AP17" s="22">
        <v>0.55200293129572398</v>
      </c>
      <c r="AQ17" s="22">
        <v>0.70833088541892897</v>
      </c>
      <c r="AR17" s="22">
        <v>0.77079667833878296</v>
      </c>
      <c r="AS17" s="22">
        <v>0.114961039437322</v>
      </c>
      <c r="AT17" s="22">
        <v>0.50586412327274299</v>
      </c>
      <c r="AU17" s="22"/>
      <c r="AV17" s="22">
        <v>0.64960569227639198</v>
      </c>
      <c r="AW17" s="22">
        <v>0.71872179000766701</v>
      </c>
      <c r="AX17" s="22">
        <v>0.77111062141805997</v>
      </c>
      <c r="AY17" s="22">
        <v>0.26352489865469098</v>
      </c>
      <c r="AZ17" s="22">
        <v>0.51347364703620102</v>
      </c>
    </row>
    <row r="18" spans="2:52" x14ac:dyDescent="0.35">
      <c r="B18" s="16"/>
    </row>
    <row r="19" spans="2:52" x14ac:dyDescent="0.35">
      <c r="B19" t="s">
        <v>84</v>
      </c>
    </row>
    <row r="20" spans="2:52" x14ac:dyDescent="0.35">
      <c r="B20" t="s">
        <v>85</v>
      </c>
    </row>
    <row r="22" spans="2:52" x14ac:dyDescent="0.35">
      <c r="B22" s="8" t="str">
        <f>HYPERLINK("#'Contents'!A1", "Return to Contents")</f>
        <v>Return to Contents</v>
      </c>
    </row>
  </sheetData>
  <mergeCells count="9">
    <mergeCell ref="AL5:AN5"/>
    <mergeCell ref="AP5:AT5"/>
    <mergeCell ref="AV5:AZ5"/>
    <mergeCell ref="D2:AT2"/>
    <mergeCell ref="D5:E5"/>
    <mergeCell ref="G5:L5"/>
    <mergeCell ref="N5:Q5"/>
    <mergeCell ref="S5:AD5"/>
    <mergeCell ref="AF5:AJ5"/>
  </mergeCells>
  <pageMargins left="0.7" right="0.7" top="0.75" bottom="0.75" header="0.3" footer="0.3"/>
  <pageSetup paperSize="9"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B2:AZ22"/>
  <sheetViews>
    <sheetView showGridLines="0" workbookViewId="0">
      <pane xSplit="2" topLeftCell="C1" activePane="topRight" state="frozen"/>
      <selection pane="topRight"/>
    </sheetView>
  </sheetViews>
  <sheetFormatPr defaultColWidth="10.90625" defaultRowHeight="14.5" x14ac:dyDescent="0.35"/>
  <cols>
    <col min="2" max="2" width="25.7265625" customWidth="1"/>
    <col min="3" max="5" width="10.7265625" customWidth="1"/>
    <col min="6" max="6" width="2.1796875" customWidth="1"/>
    <col min="7" max="12" width="10.7265625" customWidth="1"/>
    <col min="13" max="13" width="2.1796875" customWidth="1"/>
    <col min="14" max="17" width="10.7265625" customWidth="1"/>
    <col min="18" max="18" width="2.1796875" customWidth="1"/>
    <col min="19" max="30" width="10.7265625" customWidth="1"/>
    <col min="31" max="31" width="2.1796875" customWidth="1"/>
    <col min="32" max="36" width="10.7265625" customWidth="1"/>
    <col min="37" max="37" width="2.1796875" customWidth="1"/>
    <col min="38" max="40" width="10.7265625" customWidth="1"/>
    <col min="41" max="41" width="2.1796875" customWidth="1"/>
    <col min="42" max="46" width="10.7265625" customWidth="1"/>
    <col min="47" max="47" width="2.1796875" customWidth="1"/>
    <col min="48" max="52" width="10.7265625" customWidth="1"/>
    <col min="53" max="53" width="2.1796875" customWidth="1"/>
  </cols>
  <sheetData>
    <row r="2" spans="2:52" ht="40" customHeight="1" x14ac:dyDescent="0.35">
      <c r="D2" s="31" t="s">
        <v>160</v>
      </c>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row>
    <row r="5" spans="2:52" ht="30" customHeight="1" x14ac:dyDescent="0.35">
      <c r="B5" s="15"/>
      <c r="C5" s="15"/>
      <c r="D5" s="30" t="s">
        <v>58</v>
      </c>
      <c r="E5" s="30"/>
      <c r="F5" s="15"/>
      <c r="G5" s="30" t="s">
        <v>59</v>
      </c>
      <c r="H5" s="30"/>
      <c r="I5" s="30"/>
      <c r="J5" s="30"/>
      <c r="K5" s="30"/>
      <c r="L5" s="30"/>
      <c r="M5" s="15"/>
      <c r="N5" s="30" t="s">
        <v>60</v>
      </c>
      <c r="O5" s="30"/>
      <c r="P5" s="30"/>
      <c r="Q5" s="30"/>
      <c r="R5" s="15"/>
      <c r="S5" s="30" t="s">
        <v>61</v>
      </c>
      <c r="T5" s="30"/>
      <c r="U5" s="30"/>
      <c r="V5" s="30"/>
      <c r="W5" s="30"/>
      <c r="X5" s="30"/>
      <c r="Y5" s="30"/>
      <c r="Z5" s="30"/>
      <c r="AA5" s="30"/>
      <c r="AB5" s="30"/>
      <c r="AC5" s="30"/>
      <c r="AD5" s="30"/>
      <c r="AE5" s="15"/>
      <c r="AF5" s="30" t="s">
        <v>62</v>
      </c>
      <c r="AG5" s="30"/>
      <c r="AH5" s="30"/>
      <c r="AI5" s="30"/>
      <c r="AJ5" s="30"/>
      <c r="AK5" s="15"/>
      <c r="AL5" s="30" t="s">
        <v>63</v>
      </c>
      <c r="AM5" s="30"/>
      <c r="AN5" s="30"/>
      <c r="AO5" s="15"/>
      <c r="AP5" s="30" t="s">
        <v>64</v>
      </c>
      <c r="AQ5" s="30"/>
      <c r="AR5" s="30"/>
      <c r="AS5" s="30"/>
      <c r="AT5" s="30"/>
      <c r="AU5" s="15"/>
      <c r="AV5" s="30" t="s">
        <v>65</v>
      </c>
      <c r="AW5" s="30"/>
      <c r="AX5" s="30"/>
      <c r="AY5" s="30"/>
      <c r="AZ5" s="30"/>
    </row>
    <row r="6" spans="2:52" ht="72.5" x14ac:dyDescent="0.35">
      <c r="B6" t="s">
        <v>15</v>
      </c>
      <c r="C6" s="9" t="s">
        <v>16</v>
      </c>
      <c r="D6" s="12" t="s">
        <v>17</v>
      </c>
      <c r="E6" s="12" t="s">
        <v>18</v>
      </c>
      <c r="G6" s="12" t="s">
        <v>21</v>
      </c>
      <c r="H6" s="12" t="s">
        <v>22</v>
      </c>
      <c r="I6" s="12" t="s">
        <v>23</v>
      </c>
      <c r="J6" s="12" t="s">
        <v>24</v>
      </c>
      <c r="K6" s="12" t="s">
        <v>25</v>
      </c>
      <c r="L6" s="12" t="s">
        <v>26</v>
      </c>
      <c r="N6" s="12" t="s">
        <v>27</v>
      </c>
      <c r="O6" s="12" t="s">
        <v>28</v>
      </c>
      <c r="P6" s="12" t="s">
        <v>29</v>
      </c>
      <c r="Q6" s="12" t="s">
        <v>30</v>
      </c>
      <c r="S6" s="12" t="s">
        <v>31</v>
      </c>
      <c r="T6" s="12" t="s">
        <v>32</v>
      </c>
      <c r="U6" s="12" t="s">
        <v>33</v>
      </c>
      <c r="V6" s="12" t="s">
        <v>34</v>
      </c>
      <c r="W6" s="12" t="s">
        <v>35</v>
      </c>
      <c r="X6" s="12" t="s">
        <v>36</v>
      </c>
      <c r="Y6" s="12" t="s">
        <v>37</v>
      </c>
      <c r="Z6" s="12" t="s">
        <v>38</v>
      </c>
      <c r="AA6" s="12" t="s">
        <v>39</v>
      </c>
      <c r="AB6" s="12" t="s">
        <v>40</v>
      </c>
      <c r="AC6" s="12" t="s">
        <v>41</v>
      </c>
      <c r="AD6" s="12" t="s">
        <v>42</v>
      </c>
      <c r="AF6" s="12" t="s">
        <v>43</v>
      </c>
      <c r="AG6" s="12" t="s">
        <v>44</v>
      </c>
      <c r="AH6" s="12" t="s">
        <v>45</v>
      </c>
      <c r="AI6" s="12" t="s">
        <v>46</v>
      </c>
      <c r="AJ6" s="12" t="s">
        <v>47</v>
      </c>
      <c r="AL6" s="12" t="s">
        <v>48</v>
      </c>
      <c r="AM6" s="12" t="s">
        <v>49</v>
      </c>
      <c r="AN6" s="12" t="s">
        <v>50</v>
      </c>
      <c r="AP6" s="12" t="s">
        <v>51</v>
      </c>
      <c r="AQ6" s="12" t="s">
        <v>52</v>
      </c>
      <c r="AR6" s="12" t="s">
        <v>53</v>
      </c>
      <c r="AS6" s="12" t="s">
        <v>54</v>
      </c>
      <c r="AT6" s="12" t="s">
        <v>50</v>
      </c>
      <c r="AV6" s="12" t="s">
        <v>51</v>
      </c>
      <c r="AW6" s="12" t="s">
        <v>52</v>
      </c>
      <c r="AX6" s="12" t="s">
        <v>55</v>
      </c>
      <c r="AY6" s="12" t="s">
        <v>56</v>
      </c>
      <c r="AZ6" s="12" t="s">
        <v>57</v>
      </c>
    </row>
    <row r="7" spans="2:52" ht="30" customHeight="1" x14ac:dyDescent="0.35">
      <c r="B7" s="10" t="s">
        <v>19</v>
      </c>
      <c r="C7" s="10">
        <v>4100</v>
      </c>
      <c r="D7" s="10">
        <v>2051</v>
      </c>
      <c r="E7" s="10">
        <v>2036</v>
      </c>
      <c r="F7" s="10"/>
      <c r="G7" s="10">
        <v>523</v>
      </c>
      <c r="H7" s="10">
        <v>691</v>
      </c>
      <c r="I7" s="10">
        <v>719</v>
      </c>
      <c r="J7" s="10">
        <v>697</v>
      </c>
      <c r="K7" s="10">
        <v>590</v>
      </c>
      <c r="L7" s="10">
        <v>880</v>
      </c>
      <c r="M7" s="10"/>
      <c r="N7" s="10">
        <v>1226</v>
      </c>
      <c r="O7" s="10">
        <v>1160</v>
      </c>
      <c r="P7" s="10">
        <v>758</v>
      </c>
      <c r="Q7" s="10">
        <v>944</v>
      </c>
      <c r="R7" s="10"/>
      <c r="S7" s="10">
        <v>559</v>
      </c>
      <c r="T7" s="10">
        <v>573</v>
      </c>
      <c r="U7" s="10">
        <v>336</v>
      </c>
      <c r="V7" s="10">
        <v>378</v>
      </c>
      <c r="W7" s="10">
        <v>304</v>
      </c>
      <c r="X7" s="10">
        <v>357</v>
      </c>
      <c r="Y7" s="10">
        <v>352</v>
      </c>
      <c r="Z7" s="10">
        <v>182</v>
      </c>
      <c r="AA7" s="10">
        <v>466</v>
      </c>
      <c r="AB7" s="10">
        <v>286</v>
      </c>
      <c r="AC7" s="10">
        <v>196</v>
      </c>
      <c r="AD7" s="10">
        <v>111</v>
      </c>
      <c r="AE7" s="10"/>
      <c r="AF7" s="10">
        <v>1057</v>
      </c>
      <c r="AG7" s="10">
        <v>858</v>
      </c>
      <c r="AH7" s="10">
        <v>1137</v>
      </c>
      <c r="AI7" s="10">
        <v>447</v>
      </c>
      <c r="AJ7" s="10">
        <v>69</v>
      </c>
      <c r="AK7" s="10"/>
      <c r="AL7" s="10">
        <v>1402</v>
      </c>
      <c r="AM7" s="10">
        <v>1680</v>
      </c>
      <c r="AN7" s="10">
        <v>633</v>
      </c>
      <c r="AO7" s="10"/>
      <c r="AP7" s="10">
        <v>1401</v>
      </c>
      <c r="AQ7" s="10">
        <v>1205</v>
      </c>
      <c r="AR7" s="10">
        <v>272</v>
      </c>
      <c r="AS7" s="10">
        <v>54</v>
      </c>
      <c r="AT7" s="10">
        <v>573</v>
      </c>
      <c r="AU7" s="10"/>
      <c r="AV7" s="10">
        <v>792</v>
      </c>
      <c r="AW7" s="10">
        <v>1589</v>
      </c>
      <c r="AX7" s="10">
        <v>290</v>
      </c>
      <c r="AY7" s="10">
        <v>447</v>
      </c>
      <c r="AZ7" s="10">
        <v>382</v>
      </c>
    </row>
    <row r="8" spans="2:52" ht="30" customHeight="1" x14ac:dyDescent="0.35">
      <c r="B8" s="11" t="s">
        <v>20</v>
      </c>
      <c r="C8" s="11">
        <v>4100</v>
      </c>
      <c r="D8" s="11">
        <v>2018</v>
      </c>
      <c r="E8" s="11">
        <v>2069</v>
      </c>
      <c r="F8" s="11"/>
      <c r="G8" s="11">
        <v>571</v>
      </c>
      <c r="H8" s="11">
        <v>700</v>
      </c>
      <c r="I8" s="11">
        <v>699</v>
      </c>
      <c r="J8" s="11">
        <v>697</v>
      </c>
      <c r="K8" s="11">
        <v>576</v>
      </c>
      <c r="L8" s="11">
        <v>858</v>
      </c>
      <c r="M8" s="11"/>
      <c r="N8" s="11">
        <v>1104</v>
      </c>
      <c r="O8" s="11">
        <v>1063</v>
      </c>
      <c r="P8" s="11">
        <v>899</v>
      </c>
      <c r="Q8" s="11">
        <v>1022</v>
      </c>
      <c r="R8" s="11"/>
      <c r="S8" s="11">
        <v>574</v>
      </c>
      <c r="T8" s="11">
        <v>533</v>
      </c>
      <c r="U8" s="11">
        <v>328</v>
      </c>
      <c r="V8" s="11">
        <v>369</v>
      </c>
      <c r="W8" s="11">
        <v>287</v>
      </c>
      <c r="X8" s="11">
        <v>369</v>
      </c>
      <c r="Y8" s="11">
        <v>328</v>
      </c>
      <c r="Z8" s="11">
        <v>164</v>
      </c>
      <c r="AA8" s="11">
        <v>451</v>
      </c>
      <c r="AB8" s="11">
        <v>369</v>
      </c>
      <c r="AC8" s="11">
        <v>205</v>
      </c>
      <c r="AD8" s="11">
        <v>123</v>
      </c>
      <c r="AE8" s="11"/>
      <c r="AF8" s="11">
        <v>1092</v>
      </c>
      <c r="AG8" s="11">
        <v>884</v>
      </c>
      <c r="AH8" s="11">
        <v>1109</v>
      </c>
      <c r="AI8" s="11">
        <v>420</v>
      </c>
      <c r="AJ8" s="11">
        <v>57</v>
      </c>
      <c r="AK8" s="11"/>
      <c r="AL8" s="11">
        <v>1388</v>
      </c>
      <c r="AM8" s="11">
        <v>1656</v>
      </c>
      <c r="AN8" s="11">
        <v>648</v>
      </c>
      <c r="AO8" s="11"/>
      <c r="AP8" s="11">
        <v>1357</v>
      </c>
      <c r="AQ8" s="11">
        <v>1194</v>
      </c>
      <c r="AR8" s="11">
        <v>262</v>
      </c>
      <c r="AS8" s="11">
        <v>53</v>
      </c>
      <c r="AT8" s="11">
        <v>593</v>
      </c>
      <c r="AU8" s="11"/>
      <c r="AV8" s="11">
        <v>766</v>
      </c>
      <c r="AW8" s="11">
        <v>1598</v>
      </c>
      <c r="AX8" s="11">
        <v>282</v>
      </c>
      <c r="AY8" s="11">
        <v>441</v>
      </c>
      <c r="AZ8" s="11">
        <v>382</v>
      </c>
    </row>
    <row r="9" spans="2:52" x14ac:dyDescent="0.35">
      <c r="B9" s="18" t="s">
        <v>86</v>
      </c>
      <c r="C9" s="17">
        <v>0.228851536953637</v>
      </c>
      <c r="D9" s="17">
        <v>0.23985038588530899</v>
      </c>
      <c r="E9" s="17">
        <v>0.216211142694854</v>
      </c>
      <c r="F9" s="17"/>
      <c r="G9" s="17">
        <v>0.29621415606210999</v>
      </c>
      <c r="H9" s="17">
        <v>0.31252555923047698</v>
      </c>
      <c r="I9" s="17">
        <v>0.26605424913423698</v>
      </c>
      <c r="J9" s="17">
        <v>0.202875452182189</v>
      </c>
      <c r="K9" s="17">
        <v>0.150874802834597</v>
      </c>
      <c r="L9" s="17">
        <v>0.15890848605522101</v>
      </c>
      <c r="M9" s="17"/>
      <c r="N9" s="17">
        <v>0.27931029495612397</v>
      </c>
      <c r="O9" s="17">
        <v>0.23780788787201701</v>
      </c>
      <c r="P9" s="17">
        <v>0.213854487192735</v>
      </c>
      <c r="Q9" s="17">
        <v>0.17686286786083799</v>
      </c>
      <c r="R9" s="17"/>
      <c r="S9" s="17">
        <v>0.305315156596698</v>
      </c>
      <c r="T9" s="17">
        <v>0.17035783063229401</v>
      </c>
      <c r="U9" s="17">
        <v>0.18187394693978801</v>
      </c>
      <c r="V9" s="17">
        <v>0.232171186120531</v>
      </c>
      <c r="W9" s="17">
        <v>0.21511547138064499</v>
      </c>
      <c r="X9" s="17">
        <v>0.23765684388046701</v>
      </c>
      <c r="Y9" s="17">
        <v>0.19836092632038099</v>
      </c>
      <c r="Z9" s="17">
        <v>0.191723993811661</v>
      </c>
      <c r="AA9" s="17">
        <v>0.22797318129423</v>
      </c>
      <c r="AB9" s="17">
        <v>0.24801314998792501</v>
      </c>
      <c r="AC9" s="17">
        <v>0.26926297434582902</v>
      </c>
      <c r="AD9" s="17">
        <v>0.25564825035156202</v>
      </c>
      <c r="AE9" s="17"/>
      <c r="AF9" s="17">
        <v>0.14737206625687799</v>
      </c>
      <c r="AG9" s="17">
        <v>0.19298478810204001</v>
      </c>
      <c r="AH9" s="17">
        <v>0.29530346221657799</v>
      </c>
      <c r="AI9" s="17">
        <v>0.37241063366463201</v>
      </c>
      <c r="AJ9" s="17">
        <v>0.42607301408736098</v>
      </c>
      <c r="AK9" s="17"/>
      <c r="AL9" s="17">
        <v>0.13986610434184901</v>
      </c>
      <c r="AM9" s="17">
        <v>0.29274070928746099</v>
      </c>
      <c r="AN9" s="17">
        <v>0.21787547811570299</v>
      </c>
      <c r="AO9" s="17"/>
      <c r="AP9" s="17">
        <v>0.187325499121933</v>
      </c>
      <c r="AQ9" s="17">
        <v>0.298963573935562</v>
      </c>
      <c r="AR9" s="17">
        <v>0.236592912748743</v>
      </c>
      <c r="AS9" s="17">
        <v>7.5956495663169102E-2</v>
      </c>
      <c r="AT9" s="17">
        <v>0.17623363011134699</v>
      </c>
      <c r="AU9" s="17"/>
      <c r="AV9" s="17">
        <v>0.22343050270041501</v>
      </c>
      <c r="AW9" s="17">
        <v>0.29646392526835602</v>
      </c>
      <c r="AX9" s="17">
        <v>0.26038244122290899</v>
      </c>
      <c r="AY9" s="17">
        <v>0.10286039257879601</v>
      </c>
      <c r="AZ9" s="17">
        <v>0.12746467260193101</v>
      </c>
    </row>
    <row r="10" spans="2:52" x14ac:dyDescent="0.35">
      <c r="B10" s="18" t="s">
        <v>87</v>
      </c>
      <c r="C10" s="17">
        <v>0.42165089401689398</v>
      </c>
      <c r="D10" s="17">
        <v>0.42172875481445399</v>
      </c>
      <c r="E10" s="17">
        <v>0.42380772430170199</v>
      </c>
      <c r="F10" s="17"/>
      <c r="G10" s="17">
        <v>0.43557210214154302</v>
      </c>
      <c r="H10" s="17">
        <v>0.39825924665108903</v>
      </c>
      <c r="I10" s="17">
        <v>0.43451776408411102</v>
      </c>
      <c r="J10" s="17">
        <v>0.40268029883698098</v>
      </c>
      <c r="K10" s="17">
        <v>0.43050424559193001</v>
      </c>
      <c r="L10" s="17">
        <v>0.43046093944906</v>
      </c>
      <c r="M10" s="17"/>
      <c r="N10" s="17">
        <v>0.46378992054993801</v>
      </c>
      <c r="O10" s="17">
        <v>0.42051858392332703</v>
      </c>
      <c r="P10" s="17">
        <v>0.38922548516209998</v>
      </c>
      <c r="Q10" s="17">
        <v>0.40699120248789999</v>
      </c>
      <c r="R10" s="17"/>
      <c r="S10" s="17">
        <v>0.38810430954230601</v>
      </c>
      <c r="T10" s="17">
        <v>0.44276862001359502</v>
      </c>
      <c r="U10" s="17">
        <v>0.49970986098569498</v>
      </c>
      <c r="V10" s="17">
        <v>0.37220134415158002</v>
      </c>
      <c r="W10" s="17">
        <v>0.44189461180193301</v>
      </c>
      <c r="X10" s="17">
        <v>0.39178592846437699</v>
      </c>
      <c r="Y10" s="17">
        <v>0.41031164408141502</v>
      </c>
      <c r="Z10" s="17">
        <v>0.42132845364174898</v>
      </c>
      <c r="AA10" s="17">
        <v>0.41853629245621299</v>
      </c>
      <c r="AB10" s="17">
        <v>0.44615258647102202</v>
      </c>
      <c r="AC10" s="17">
        <v>0.43320554711088</v>
      </c>
      <c r="AD10" s="17">
        <v>0.41857317950638301</v>
      </c>
      <c r="AE10" s="17"/>
      <c r="AF10" s="17">
        <v>0.38815011364003699</v>
      </c>
      <c r="AG10" s="17">
        <v>0.45660314916952899</v>
      </c>
      <c r="AH10" s="17">
        <v>0.440582177604943</v>
      </c>
      <c r="AI10" s="17">
        <v>0.442106857250466</v>
      </c>
      <c r="AJ10" s="17">
        <v>0.36745241248710198</v>
      </c>
      <c r="AK10" s="17"/>
      <c r="AL10" s="17">
        <v>0.38411498311055903</v>
      </c>
      <c r="AM10" s="17">
        <v>0.47020026022374001</v>
      </c>
      <c r="AN10" s="17">
        <v>0.37298370215471</v>
      </c>
      <c r="AO10" s="17"/>
      <c r="AP10" s="17">
        <v>0.42852730757533303</v>
      </c>
      <c r="AQ10" s="17">
        <v>0.42798513798916998</v>
      </c>
      <c r="AR10" s="17">
        <v>0.45893469326202602</v>
      </c>
      <c r="AS10" s="17">
        <v>0.27492122893276799</v>
      </c>
      <c r="AT10" s="17">
        <v>0.38070879651306899</v>
      </c>
      <c r="AU10" s="17"/>
      <c r="AV10" s="17">
        <v>0.45422494294705601</v>
      </c>
      <c r="AW10" s="17">
        <v>0.441749856357253</v>
      </c>
      <c r="AX10" s="17">
        <v>0.47379981588206899</v>
      </c>
      <c r="AY10" s="17">
        <v>0.323177093152617</v>
      </c>
      <c r="AZ10" s="17">
        <v>0.39930231501442498</v>
      </c>
    </row>
    <row r="11" spans="2:52" x14ac:dyDescent="0.35">
      <c r="B11" s="18" t="s">
        <v>88</v>
      </c>
      <c r="C11" s="17">
        <v>0.198292972439952</v>
      </c>
      <c r="D11" s="17">
        <v>0.18757328719866301</v>
      </c>
      <c r="E11" s="17">
        <v>0.20897202123456701</v>
      </c>
      <c r="F11" s="17"/>
      <c r="G11" s="17">
        <v>0.162364344969334</v>
      </c>
      <c r="H11" s="17">
        <v>0.15993060408405399</v>
      </c>
      <c r="I11" s="17">
        <v>0.161812454780695</v>
      </c>
      <c r="J11" s="17">
        <v>0.21388834822302699</v>
      </c>
      <c r="K11" s="17">
        <v>0.23026282833499101</v>
      </c>
      <c r="L11" s="17">
        <v>0.24908767784483199</v>
      </c>
      <c r="M11" s="17"/>
      <c r="N11" s="17">
        <v>0.151855979325866</v>
      </c>
      <c r="O11" s="17">
        <v>0.196214786024619</v>
      </c>
      <c r="P11" s="17">
        <v>0.221295015061232</v>
      </c>
      <c r="Q11" s="17">
        <v>0.23175104077469899</v>
      </c>
      <c r="R11" s="17"/>
      <c r="S11" s="17">
        <v>0.18248847531912801</v>
      </c>
      <c r="T11" s="17">
        <v>0.22130512268682201</v>
      </c>
      <c r="U11" s="17">
        <v>0.193525369248992</v>
      </c>
      <c r="V11" s="17">
        <v>0.208997180713661</v>
      </c>
      <c r="W11" s="17">
        <v>0.22717540579625201</v>
      </c>
      <c r="X11" s="17">
        <v>0.18502920728851199</v>
      </c>
      <c r="Y11" s="17">
        <v>0.20126881411863701</v>
      </c>
      <c r="Z11" s="17">
        <v>0.26068476486361097</v>
      </c>
      <c r="AA11" s="17">
        <v>0.196406543332585</v>
      </c>
      <c r="AB11" s="17">
        <v>0.17018748265445699</v>
      </c>
      <c r="AC11" s="17">
        <v>0.15969529750919401</v>
      </c>
      <c r="AD11" s="17">
        <v>0.18976079188026601</v>
      </c>
      <c r="AE11" s="17"/>
      <c r="AF11" s="17">
        <v>0.25127165862307999</v>
      </c>
      <c r="AG11" s="17">
        <v>0.19028659788876801</v>
      </c>
      <c r="AH11" s="17">
        <v>0.17206823948230701</v>
      </c>
      <c r="AI11" s="17">
        <v>0.10307765561392</v>
      </c>
      <c r="AJ11" s="17">
        <v>6.5919784882862903E-2</v>
      </c>
      <c r="AK11" s="17"/>
      <c r="AL11" s="17">
        <v>0.25500811209959501</v>
      </c>
      <c r="AM11" s="17">
        <v>0.15413253812897501</v>
      </c>
      <c r="AN11" s="17">
        <v>0.210019056016404</v>
      </c>
      <c r="AO11" s="17"/>
      <c r="AP11" s="17">
        <v>0.20826262266090401</v>
      </c>
      <c r="AQ11" s="17">
        <v>0.167259111926438</v>
      </c>
      <c r="AR11" s="17">
        <v>0.22330219516753799</v>
      </c>
      <c r="AS11" s="17">
        <v>0.227624510140949</v>
      </c>
      <c r="AT11" s="17">
        <v>0.239571823510139</v>
      </c>
      <c r="AU11" s="17"/>
      <c r="AV11" s="17">
        <v>0.20358285907603799</v>
      </c>
      <c r="AW11" s="17">
        <v>0.16611759550628399</v>
      </c>
      <c r="AX11" s="17">
        <v>0.178123044164682</v>
      </c>
      <c r="AY11" s="17">
        <v>0.254095104994841</v>
      </c>
      <c r="AZ11" s="17">
        <v>0.27339804543386498</v>
      </c>
    </row>
    <row r="12" spans="2:52" x14ac:dyDescent="0.35">
      <c r="B12" s="18" t="s">
        <v>89</v>
      </c>
      <c r="C12" s="17">
        <v>7.03817956827546E-2</v>
      </c>
      <c r="D12" s="17">
        <v>7.5834725630394798E-2</v>
      </c>
      <c r="E12" s="17">
        <v>6.5505090747009206E-2</v>
      </c>
      <c r="F12" s="17"/>
      <c r="G12" s="17">
        <v>6.1313422553982498E-2</v>
      </c>
      <c r="H12" s="17">
        <v>5.3191469429004802E-2</v>
      </c>
      <c r="I12" s="17">
        <v>6.2458910494132901E-2</v>
      </c>
      <c r="J12" s="17">
        <v>7.2579706154029797E-2</v>
      </c>
      <c r="K12" s="17">
        <v>8.1104378729303497E-2</v>
      </c>
      <c r="L12" s="17">
        <v>8.7912344526714994E-2</v>
      </c>
      <c r="M12" s="17"/>
      <c r="N12" s="17">
        <v>5.1462404044083997E-2</v>
      </c>
      <c r="O12" s="17">
        <v>7.7658302068174298E-2</v>
      </c>
      <c r="P12" s="17">
        <v>8.6873461275347896E-2</v>
      </c>
      <c r="Q12" s="17">
        <v>6.8639427163305899E-2</v>
      </c>
      <c r="R12" s="17"/>
      <c r="S12" s="17">
        <v>4.6272950092775302E-2</v>
      </c>
      <c r="T12" s="17">
        <v>8.2475271402731296E-2</v>
      </c>
      <c r="U12" s="17">
        <v>6.6984169971957802E-2</v>
      </c>
      <c r="V12" s="17">
        <v>7.73019480973412E-2</v>
      </c>
      <c r="W12" s="17">
        <v>5.62765836925593E-2</v>
      </c>
      <c r="X12" s="17">
        <v>8.7550400733257705E-2</v>
      </c>
      <c r="Y12" s="17">
        <v>0.104476130827815</v>
      </c>
      <c r="Z12" s="17">
        <v>4.9260043038773502E-2</v>
      </c>
      <c r="AA12" s="17">
        <v>6.3895718930185405E-2</v>
      </c>
      <c r="AB12" s="17">
        <v>6.7519290851776007E-2</v>
      </c>
      <c r="AC12" s="17">
        <v>7.6595262130385797E-2</v>
      </c>
      <c r="AD12" s="17">
        <v>5.9444469744166901E-2</v>
      </c>
      <c r="AE12" s="17"/>
      <c r="AF12" s="17">
        <v>9.5984110345670601E-2</v>
      </c>
      <c r="AG12" s="17">
        <v>7.9686824136769197E-2</v>
      </c>
      <c r="AH12" s="17">
        <v>4.8180979267890701E-2</v>
      </c>
      <c r="AI12" s="17">
        <v>3.8627643124607397E-2</v>
      </c>
      <c r="AJ12" s="17">
        <v>4.4061676940837402E-2</v>
      </c>
      <c r="AK12" s="17"/>
      <c r="AL12" s="17">
        <v>0.112127282181727</v>
      </c>
      <c r="AM12" s="17">
        <v>4.3155923155688503E-2</v>
      </c>
      <c r="AN12" s="17">
        <v>6.2835993799736103E-2</v>
      </c>
      <c r="AO12" s="17"/>
      <c r="AP12" s="17">
        <v>9.4141110540026995E-2</v>
      </c>
      <c r="AQ12" s="17">
        <v>5.57474708144386E-2</v>
      </c>
      <c r="AR12" s="17">
        <v>3.1019539160766899E-2</v>
      </c>
      <c r="AS12" s="17">
        <v>0.19977892197272601</v>
      </c>
      <c r="AT12" s="17">
        <v>6.4938638193085305E-2</v>
      </c>
      <c r="AU12" s="17"/>
      <c r="AV12" s="17">
        <v>6.1741913967162998E-2</v>
      </c>
      <c r="AW12" s="17">
        <v>5.2237992747839301E-2</v>
      </c>
      <c r="AX12" s="17">
        <v>3.9192645756224199E-2</v>
      </c>
      <c r="AY12" s="17">
        <v>0.16634436574242001</v>
      </c>
      <c r="AZ12" s="17">
        <v>7.2394755568159094E-2</v>
      </c>
    </row>
    <row r="13" spans="2:52" x14ac:dyDescent="0.35">
      <c r="B13" s="18" t="s">
        <v>90</v>
      </c>
      <c r="C13" s="17">
        <v>3.9280789293139003E-2</v>
      </c>
      <c r="D13" s="17">
        <v>4.2087416580005997E-2</v>
      </c>
      <c r="E13" s="17">
        <v>3.6284677800966898E-2</v>
      </c>
      <c r="F13" s="17"/>
      <c r="G13" s="17">
        <v>1.12545604077883E-2</v>
      </c>
      <c r="H13" s="17">
        <v>2.3083488843724499E-2</v>
      </c>
      <c r="I13" s="17">
        <v>2.3783570807611201E-2</v>
      </c>
      <c r="J13" s="17">
        <v>5.1549764450526399E-2</v>
      </c>
      <c r="K13" s="17">
        <v>7.3620819081816405E-2</v>
      </c>
      <c r="L13" s="17">
        <v>5.0744507919356599E-2</v>
      </c>
      <c r="M13" s="17"/>
      <c r="N13" s="17">
        <v>2.78178577661038E-2</v>
      </c>
      <c r="O13" s="17">
        <v>3.4680129712606103E-2</v>
      </c>
      <c r="P13" s="17">
        <v>5.0425433919581701E-2</v>
      </c>
      <c r="Q13" s="17">
        <v>4.6139746222951097E-2</v>
      </c>
      <c r="R13" s="17"/>
      <c r="S13" s="17">
        <v>3.2406710859942199E-2</v>
      </c>
      <c r="T13" s="17">
        <v>3.9288832453778101E-2</v>
      </c>
      <c r="U13" s="17">
        <v>2.72234266418847E-2</v>
      </c>
      <c r="V13" s="17">
        <v>5.3214542997236498E-2</v>
      </c>
      <c r="W13" s="17">
        <v>2.9383172476203999E-2</v>
      </c>
      <c r="X13" s="17">
        <v>4.8956857385508E-2</v>
      </c>
      <c r="Y13" s="17">
        <v>3.8496835841725002E-2</v>
      </c>
      <c r="Z13" s="17">
        <v>4.9093006259170298E-2</v>
      </c>
      <c r="AA13" s="17">
        <v>4.8650337272863602E-2</v>
      </c>
      <c r="AB13" s="17">
        <v>4.02163851615343E-2</v>
      </c>
      <c r="AC13" s="17">
        <v>2.6209438892789601E-2</v>
      </c>
      <c r="AD13" s="17">
        <v>2.9371388040211398E-2</v>
      </c>
      <c r="AE13" s="17"/>
      <c r="AF13" s="17">
        <v>5.3524453194365197E-2</v>
      </c>
      <c r="AG13" s="17">
        <v>4.0414959250913499E-2</v>
      </c>
      <c r="AH13" s="17">
        <v>2.2574262824561299E-2</v>
      </c>
      <c r="AI13" s="17">
        <v>2.34507791597003E-2</v>
      </c>
      <c r="AJ13" s="17">
        <v>2.81396223733065E-2</v>
      </c>
      <c r="AK13" s="17"/>
      <c r="AL13" s="17">
        <v>7.1115651062231403E-2</v>
      </c>
      <c r="AM13" s="17">
        <v>1.43941324657647E-2</v>
      </c>
      <c r="AN13" s="17">
        <v>4.78643619191376E-2</v>
      </c>
      <c r="AO13" s="17"/>
      <c r="AP13" s="17">
        <v>5.6521982525348298E-2</v>
      </c>
      <c r="AQ13" s="17">
        <v>1.65398417966631E-2</v>
      </c>
      <c r="AR13" s="17">
        <v>2.7796239116398599E-2</v>
      </c>
      <c r="AS13" s="17">
        <v>0.18757753974574501</v>
      </c>
      <c r="AT13" s="17">
        <v>4.9405947819247301E-2</v>
      </c>
      <c r="AU13" s="17"/>
      <c r="AV13" s="17">
        <v>3.3146780399842202E-2</v>
      </c>
      <c r="AW13" s="17">
        <v>1.7021899901217601E-2</v>
      </c>
      <c r="AX13" s="17">
        <v>2.3473312923832999E-2</v>
      </c>
      <c r="AY13" s="17">
        <v>0.131503267140368</v>
      </c>
      <c r="AZ13" s="17">
        <v>2.03504315740679E-2</v>
      </c>
    </row>
    <row r="14" spans="2:52" x14ac:dyDescent="0.35">
      <c r="B14" s="18" t="s">
        <v>57</v>
      </c>
      <c r="C14" s="17">
        <v>4.15420116136231E-2</v>
      </c>
      <c r="D14" s="17">
        <v>3.2925429891172302E-2</v>
      </c>
      <c r="E14" s="17">
        <v>4.9219343220900998E-2</v>
      </c>
      <c r="F14" s="17"/>
      <c r="G14" s="17">
        <v>3.3281413865241298E-2</v>
      </c>
      <c r="H14" s="17">
        <v>5.3009631761651001E-2</v>
      </c>
      <c r="I14" s="17">
        <v>5.1373050699212497E-2</v>
      </c>
      <c r="J14" s="17">
        <v>5.6426430153247102E-2</v>
      </c>
      <c r="K14" s="17">
        <v>3.3632925427362299E-2</v>
      </c>
      <c r="L14" s="17">
        <v>2.28860442048151E-2</v>
      </c>
      <c r="M14" s="17"/>
      <c r="N14" s="17">
        <v>2.5763543357884701E-2</v>
      </c>
      <c r="O14" s="17">
        <v>3.3120310399256399E-2</v>
      </c>
      <c r="P14" s="17">
        <v>3.8326117389003302E-2</v>
      </c>
      <c r="Q14" s="17">
        <v>6.9615715490305902E-2</v>
      </c>
      <c r="R14" s="17"/>
      <c r="S14" s="17">
        <v>4.5412397589149799E-2</v>
      </c>
      <c r="T14" s="17">
        <v>4.3804322810779797E-2</v>
      </c>
      <c r="U14" s="17">
        <v>3.0683226211682402E-2</v>
      </c>
      <c r="V14" s="17">
        <v>5.6113797919649801E-2</v>
      </c>
      <c r="W14" s="17">
        <v>3.01547548524062E-2</v>
      </c>
      <c r="X14" s="17">
        <v>4.9020762247877797E-2</v>
      </c>
      <c r="Y14" s="17">
        <v>4.7085648810026998E-2</v>
      </c>
      <c r="Z14" s="17">
        <v>2.7909738385035399E-2</v>
      </c>
      <c r="AA14" s="17">
        <v>4.4537926713922697E-2</v>
      </c>
      <c r="AB14" s="17">
        <v>2.7911104873286199E-2</v>
      </c>
      <c r="AC14" s="17">
        <v>3.5031480010922003E-2</v>
      </c>
      <c r="AD14" s="17">
        <v>4.7201920477410599E-2</v>
      </c>
      <c r="AE14" s="17"/>
      <c r="AF14" s="17">
        <v>6.36975979399695E-2</v>
      </c>
      <c r="AG14" s="17">
        <v>4.0023681451980299E-2</v>
      </c>
      <c r="AH14" s="17">
        <v>2.1290878603719601E-2</v>
      </c>
      <c r="AI14" s="17">
        <v>2.0326431186674501E-2</v>
      </c>
      <c r="AJ14" s="17">
        <v>6.8353489228530906E-2</v>
      </c>
      <c r="AK14" s="17"/>
      <c r="AL14" s="17">
        <v>3.7767867204037998E-2</v>
      </c>
      <c r="AM14" s="17">
        <v>2.53764367383701E-2</v>
      </c>
      <c r="AN14" s="17">
        <v>8.8421407994309295E-2</v>
      </c>
      <c r="AO14" s="17"/>
      <c r="AP14" s="17">
        <v>2.5221477576454401E-2</v>
      </c>
      <c r="AQ14" s="17">
        <v>3.3504863537728399E-2</v>
      </c>
      <c r="AR14" s="17">
        <v>2.2354420544527898E-2</v>
      </c>
      <c r="AS14" s="17">
        <v>3.4141303544642197E-2</v>
      </c>
      <c r="AT14" s="17">
        <v>8.9141163853111799E-2</v>
      </c>
      <c r="AU14" s="17"/>
      <c r="AV14" s="17">
        <v>2.3873000909486498E-2</v>
      </c>
      <c r="AW14" s="17">
        <v>2.64087302190514E-2</v>
      </c>
      <c r="AX14" s="17">
        <v>2.5028740050283601E-2</v>
      </c>
      <c r="AY14" s="17">
        <v>2.2019776390958701E-2</v>
      </c>
      <c r="AZ14" s="17">
        <v>0.10708977980755301</v>
      </c>
    </row>
    <row r="15" spans="2:52" x14ac:dyDescent="0.35">
      <c r="B15" s="18" t="s">
        <v>91</v>
      </c>
      <c r="C15" s="21">
        <v>0.65050243097053095</v>
      </c>
      <c r="D15" s="21">
        <v>0.66157914069976398</v>
      </c>
      <c r="E15" s="21">
        <v>0.64001886699655597</v>
      </c>
      <c r="F15" s="21"/>
      <c r="G15" s="21">
        <v>0.73178625820365395</v>
      </c>
      <c r="H15" s="21">
        <v>0.71078480588156601</v>
      </c>
      <c r="I15" s="21">
        <v>0.70057201321834806</v>
      </c>
      <c r="J15" s="21">
        <v>0.60555575101916903</v>
      </c>
      <c r="K15" s="21">
        <v>0.58137904842652599</v>
      </c>
      <c r="L15" s="21">
        <v>0.58936942550428195</v>
      </c>
      <c r="M15" s="21"/>
      <c r="N15" s="21">
        <v>0.74310021550606198</v>
      </c>
      <c r="O15" s="21">
        <v>0.65832647179534398</v>
      </c>
      <c r="P15" s="21">
        <v>0.60307997235483501</v>
      </c>
      <c r="Q15" s="21">
        <v>0.58385407034873804</v>
      </c>
      <c r="R15" s="21"/>
      <c r="S15" s="21">
        <v>0.69341946613900496</v>
      </c>
      <c r="T15" s="21">
        <v>0.613126450645889</v>
      </c>
      <c r="U15" s="21">
        <v>0.68158380792548301</v>
      </c>
      <c r="V15" s="21">
        <v>0.60437253027211102</v>
      </c>
      <c r="W15" s="21">
        <v>0.65701008318257803</v>
      </c>
      <c r="X15" s="21">
        <v>0.62944277234484403</v>
      </c>
      <c r="Y15" s="21">
        <v>0.60867257040179601</v>
      </c>
      <c r="Z15" s="21">
        <v>0.61305244745341003</v>
      </c>
      <c r="AA15" s="21">
        <v>0.64650947375044299</v>
      </c>
      <c r="AB15" s="21">
        <v>0.69416573645894697</v>
      </c>
      <c r="AC15" s="21">
        <v>0.70246852145670902</v>
      </c>
      <c r="AD15" s="21">
        <v>0.67422142985794498</v>
      </c>
      <c r="AE15" s="21"/>
      <c r="AF15" s="21">
        <v>0.53552217989691497</v>
      </c>
      <c r="AG15" s="21">
        <v>0.64958793727156905</v>
      </c>
      <c r="AH15" s="21">
        <v>0.735885639821521</v>
      </c>
      <c r="AI15" s="21">
        <v>0.81451749091509795</v>
      </c>
      <c r="AJ15" s="21">
        <v>0.79352542657446201</v>
      </c>
      <c r="AK15" s="21"/>
      <c r="AL15" s="21">
        <v>0.52398108745240901</v>
      </c>
      <c r="AM15" s="21">
        <v>0.76294096951120105</v>
      </c>
      <c r="AN15" s="21">
        <v>0.59085918027041295</v>
      </c>
      <c r="AO15" s="21"/>
      <c r="AP15" s="21">
        <v>0.61585280669726605</v>
      </c>
      <c r="AQ15" s="21">
        <v>0.72694871192473198</v>
      </c>
      <c r="AR15" s="21">
        <v>0.69552760601076902</v>
      </c>
      <c r="AS15" s="21">
        <v>0.35087772459593702</v>
      </c>
      <c r="AT15" s="21">
        <v>0.55694242662441595</v>
      </c>
      <c r="AU15" s="21"/>
      <c r="AV15" s="21">
        <v>0.67765544564747104</v>
      </c>
      <c r="AW15" s="21">
        <v>0.73821378162560802</v>
      </c>
      <c r="AX15" s="21">
        <v>0.73418225710497798</v>
      </c>
      <c r="AY15" s="21">
        <v>0.42603748573141298</v>
      </c>
      <c r="AZ15" s="21">
        <v>0.52676698761635499</v>
      </c>
    </row>
    <row r="16" spans="2:52" x14ac:dyDescent="0.35">
      <c r="B16" s="18" t="s">
        <v>92</v>
      </c>
      <c r="C16" s="21">
        <v>0.109662584975894</v>
      </c>
      <c r="D16" s="21">
        <v>0.117922142210401</v>
      </c>
      <c r="E16" s="21">
        <v>0.101789768547976</v>
      </c>
      <c r="F16" s="21"/>
      <c r="G16" s="21">
        <v>7.2567982961770805E-2</v>
      </c>
      <c r="H16" s="21">
        <v>7.6274958272729301E-2</v>
      </c>
      <c r="I16" s="21">
        <v>8.6242481301744001E-2</v>
      </c>
      <c r="J16" s="21">
        <v>0.12412947060455599</v>
      </c>
      <c r="K16" s="21">
        <v>0.15472519781112001</v>
      </c>
      <c r="L16" s="21">
        <v>0.13865685244607201</v>
      </c>
      <c r="M16" s="21"/>
      <c r="N16" s="21">
        <v>7.9280261810187699E-2</v>
      </c>
      <c r="O16" s="21">
        <v>0.11233843178078</v>
      </c>
      <c r="P16" s="21">
        <v>0.13729889519492999</v>
      </c>
      <c r="Q16" s="21">
        <v>0.114779173386257</v>
      </c>
      <c r="R16" s="21"/>
      <c r="S16" s="21">
        <v>7.8679660952717501E-2</v>
      </c>
      <c r="T16" s="21">
        <v>0.121764103856509</v>
      </c>
      <c r="U16" s="21">
        <v>9.4207596613842495E-2</v>
      </c>
      <c r="V16" s="21">
        <v>0.130516491094578</v>
      </c>
      <c r="W16" s="21">
        <v>8.5659756168763299E-2</v>
      </c>
      <c r="X16" s="21">
        <v>0.13650725811876599</v>
      </c>
      <c r="Y16" s="21">
        <v>0.14297296666954001</v>
      </c>
      <c r="Z16" s="21">
        <v>9.8353049297943806E-2</v>
      </c>
      <c r="AA16" s="21">
        <v>0.112546056203049</v>
      </c>
      <c r="AB16" s="21">
        <v>0.10773567601330999</v>
      </c>
      <c r="AC16" s="21">
        <v>0.102804701023175</v>
      </c>
      <c r="AD16" s="21">
        <v>8.8815857784378296E-2</v>
      </c>
      <c r="AE16" s="21"/>
      <c r="AF16" s="21">
        <v>0.149508563540036</v>
      </c>
      <c r="AG16" s="21">
        <v>0.120101783387683</v>
      </c>
      <c r="AH16" s="21">
        <v>7.0755242092452E-2</v>
      </c>
      <c r="AI16" s="21">
        <v>6.2078422284307697E-2</v>
      </c>
      <c r="AJ16" s="21">
        <v>7.2201299314143999E-2</v>
      </c>
      <c r="AK16" s="21"/>
      <c r="AL16" s="21">
        <v>0.18324293324395899</v>
      </c>
      <c r="AM16" s="21">
        <v>5.7550055621453197E-2</v>
      </c>
      <c r="AN16" s="21">
        <v>0.110700355718874</v>
      </c>
      <c r="AO16" s="21"/>
      <c r="AP16" s="21">
        <v>0.15066309306537501</v>
      </c>
      <c r="AQ16" s="21">
        <v>7.2287312611101703E-2</v>
      </c>
      <c r="AR16" s="21">
        <v>5.8815778277165498E-2</v>
      </c>
      <c r="AS16" s="21">
        <v>0.38735646171847099</v>
      </c>
      <c r="AT16" s="21">
        <v>0.11434458601233299</v>
      </c>
      <c r="AU16" s="21"/>
      <c r="AV16" s="21">
        <v>9.48886943670052E-2</v>
      </c>
      <c r="AW16" s="21">
        <v>6.9259892649056798E-2</v>
      </c>
      <c r="AX16" s="21">
        <v>6.2665958680057199E-2</v>
      </c>
      <c r="AY16" s="21">
        <v>0.29784763288278798</v>
      </c>
      <c r="AZ16" s="21">
        <v>9.2745187142227098E-2</v>
      </c>
    </row>
    <row r="17" spans="2:52" x14ac:dyDescent="0.35">
      <c r="B17" s="18" t="s">
        <v>93</v>
      </c>
      <c r="C17" s="22">
        <v>0.54083984599463797</v>
      </c>
      <c r="D17" s="22">
        <v>0.543656998489363</v>
      </c>
      <c r="E17" s="22">
        <v>0.53822909844858002</v>
      </c>
      <c r="F17" s="22"/>
      <c r="G17" s="22">
        <v>0.65921827524188303</v>
      </c>
      <c r="H17" s="22">
        <v>0.634509847608836</v>
      </c>
      <c r="I17" s="22">
        <v>0.614329531916604</v>
      </c>
      <c r="J17" s="22">
        <v>0.48142628041461299</v>
      </c>
      <c r="K17" s="22">
        <v>0.426653850615407</v>
      </c>
      <c r="L17" s="22">
        <v>0.45071257305821</v>
      </c>
      <c r="M17" s="22"/>
      <c r="N17" s="22">
        <v>0.66381995369587399</v>
      </c>
      <c r="O17" s="22">
        <v>0.54598804001456402</v>
      </c>
      <c r="P17" s="22">
        <v>0.46578107715990502</v>
      </c>
      <c r="Q17" s="22">
        <v>0.469074896962481</v>
      </c>
      <c r="R17" s="22"/>
      <c r="S17" s="22">
        <v>0.61473980518628701</v>
      </c>
      <c r="T17" s="22">
        <v>0.49136234678938001</v>
      </c>
      <c r="U17" s="22">
        <v>0.58737621131163997</v>
      </c>
      <c r="V17" s="22">
        <v>0.47385603917753299</v>
      </c>
      <c r="W17" s="22">
        <v>0.57135032701381505</v>
      </c>
      <c r="X17" s="22">
        <v>0.49293551422607801</v>
      </c>
      <c r="Y17" s="22">
        <v>0.465699603732256</v>
      </c>
      <c r="Z17" s="22">
        <v>0.51469939815546595</v>
      </c>
      <c r="AA17" s="22">
        <v>0.53396341754739396</v>
      </c>
      <c r="AB17" s="22">
        <v>0.58643006044563695</v>
      </c>
      <c r="AC17" s="22">
        <v>0.59966382043353395</v>
      </c>
      <c r="AD17" s="22">
        <v>0.58540557207356703</v>
      </c>
      <c r="AE17" s="22"/>
      <c r="AF17" s="22">
        <v>0.38601361635687897</v>
      </c>
      <c r="AG17" s="22">
        <v>0.52948615388388598</v>
      </c>
      <c r="AH17" s="22">
        <v>0.66513039772906901</v>
      </c>
      <c r="AI17" s="22">
        <v>0.75243906863079002</v>
      </c>
      <c r="AJ17" s="22">
        <v>0.72132412726031803</v>
      </c>
      <c r="AK17" s="22"/>
      <c r="AL17" s="22">
        <v>0.34073815420844999</v>
      </c>
      <c r="AM17" s="22">
        <v>0.70539091388974795</v>
      </c>
      <c r="AN17" s="22">
        <v>0.48015882455153902</v>
      </c>
      <c r="AO17" s="22"/>
      <c r="AP17" s="22">
        <v>0.46518971363189099</v>
      </c>
      <c r="AQ17" s="22">
        <v>0.65466139931362999</v>
      </c>
      <c r="AR17" s="22">
        <v>0.63671182773360302</v>
      </c>
      <c r="AS17" s="22">
        <v>-3.6478737122534202E-2</v>
      </c>
      <c r="AT17" s="22">
        <v>0.44259784061208401</v>
      </c>
      <c r="AU17" s="22"/>
      <c r="AV17" s="22">
        <v>0.58276675128046596</v>
      </c>
      <c r="AW17" s="22">
        <v>0.66895388897655095</v>
      </c>
      <c r="AX17" s="22">
        <v>0.67151629842492</v>
      </c>
      <c r="AY17" s="22">
        <v>0.128189852848625</v>
      </c>
      <c r="AZ17" s="22">
        <v>0.43402180047412797</v>
      </c>
    </row>
    <row r="18" spans="2:52" x14ac:dyDescent="0.35">
      <c r="B18" s="16"/>
    </row>
    <row r="19" spans="2:52" x14ac:dyDescent="0.35">
      <c r="B19" t="s">
        <v>84</v>
      </c>
    </row>
    <row r="20" spans="2:52" x14ac:dyDescent="0.35">
      <c r="B20" t="s">
        <v>85</v>
      </c>
    </row>
    <row r="22" spans="2:52" x14ac:dyDescent="0.35">
      <c r="B22" s="8" t="str">
        <f>HYPERLINK("#'Contents'!A1", "Return to Contents")</f>
        <v>Return to Contents</v>
      </c>
    </row>
  </sheetData>
  <mergeCells count="9">
    <mergeCell ref="AL5:AN5"/>
    <mergeCell ref="AP5:AT5"/>
    <mergeCell ref="AV5:AZ5"/>
    <mergeCell ref="D2:AT2"/>
    <mergeCell ref="D5:E5"/>
    <mergeCell ref="G5:L5"/>
    <mergeCell ref="N5:Q5"/>
    <mergeCell ref="S5:AD5"/>
    <mergeCell ref="AF5:AJ5"/>
  </mergeCells>
  <pageMargins left="0.7" right="0.7" top="0.75" bottom="0.75" header="0.3" footer="0.3"/>
  <pageSetup paperSize="9"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B2:AZ17"/>
  <sheetViews>
    <sheetView showGridLines="0" workbookViewId="0">
      <pane xSplit="2" topLeftCell="C1" activePane="topRight" state="frozen"/>
      <selection pane="topRight"/>
    </sheetView>
  </sheetViews>
  <sheetFormatPr defaultColWidth="10.90625" defaultRowHeight="14.5" x14ac:dyDescent="0.35"/>
  <cols>
    <col min="2" max="2" width="25.7265625" customWidth="1"/>
    <col min="3" max="5" width="10.7265625" customWidth="1"/>
    <col min="6" max="6" width="2.1796875" customWidth="1"/>
    <col min="7" max="12" width="10.7265625" customWidth="1"/>
    <col min="13" max="13" width="2.1796875" customWidth="1"/>
    <col min="14" max="17" width="10.7265625" customWidth="1"/>
    <col min="18" max="18" width="2.1796875" customWidth="1"/>
    <col min="19" max="30" width="10.7265625" customWidth="1"/>
    <col min="31" max="31" width="2.1796875" customWidth="1"/>
    <col min="32" max="36" width="10.7265625" customWidth="1"/>
    <col min="37" max="37" width="2.1796875" customWidth="1"/>
    <col min="38" max="40" width="10.7265625" customWidth="1"/>
    <col min="41" max="41" width="2.1796875" customWidth="1"/>
    <col min="42" max="46" width="10.7265625" customWidth="1"/>
    <col min="47" max="47" width="2.1796875" customWidth="1"/>
    <col min="48" max="52" width="10.7265625" customWidth="1"/>
    <col min="53" max="53" width="2.1796875" customWidth="1"/>
  </cols>
  <sheetData>
    <row r="2" spans="2:52" ht="40" customHeight="1" x14ac:dyDescent="0.35">
      <c r="D2" s="31" t="s">
        <v>95</v>
      </c>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row>
    <row r="5" spans="2:52" ht="30" customHeight="1" x14ac:dyDescent="0.35">
      <c r="B5" s="15"/>
      <c r="C5" s="15"/>
      <c r="D5" s="30" t="s">
        <v>58</v>
      </c>
      <c r="E5" s="30"/>
      <c r="F5" s="15"/>
      <c r="G5" s="30" t="s">
        <v>59</v>
      </c>
      <c r="H5" s="30"/>
      <c r="I5" s="30"/>
      <c r="J5" s="30"/>
      <c r="K5" s="30"/>
      <c r="L5" s="30"/>
      <c r="M5" s="15"/>
      <c r="N5" s="30" t="s">
        <v>60</v>
      </c>
      <c r="O5" s="30"/>
      <c r="P5" s="30"/>
      <c r="Q5" s="30"/>
      <c r="R5" s="15"/>
      <c r="S5" s="30" t="s">
        <v>61</v>
      </c>
      <c r="T5" s="30"/>
      <c r="U5" s="30"/>
      <c r="V5" s="30"/>
      <c r="W5" s="30"/>
      <c r="X5" s="30"/>
      <c r="Y5" s="30"/>
      <c r="Z5" s="30"/>
      <c r="AA5" s="30"/>
      <c r="AB5" s="30"/>
      <c r="AC5" s="30"/>
      <c r="AD5" s="30"/>
      <c r="AE5" s="15"/>
      <c r="AF5" s="30" t="s">
        <v>62</v>
      </c>
      <c r="AG5" s="30"/>
      <c r="AH5" s="30"/>
      <c r="AI5" s="30"/>
      <c r="AJ5" s="30"/>
      <c r="AK5" s="15"/>
      <c r="AL5" s="30" t="s">
        <v>63</v>
      </c>
      <c r="AM5" s="30"/>
      <c r="AN5" s="30"/>
      <c r="AO5" s="15"/>
      <c r="AP5" s="30" t="s">
        <v>64</v>
      </c>
      <c r="AQ5" s="30"/>
      <c r="AR5" s="30"/>
      <c r="AS5" s="30"/>
      <c r="AT5" s="30"/>
      <c r="AU5" s="15"/>
      <c r="AV5" s="30" t="s">
        <v>65</v>
      </c>
      <c r="AW5" s="30"/>
      <c r="AX5" s="30"/>
      <c r="AY5" s="30"/>
      <c r="AZ5" s="30"/>
    </row>
    <row r="6" spans="2:52" ht="72.5" x14ac:dyDescent="0.35">
      <c r="B6" t="s">
        <v>15</v>
      </c>
      <c r="C6" s="9" t="s">
        <v>16</v>
      </c>
      <c r="D6" s="12" t="s">
        <v>17</v>
      </c>
      <c r="E6" s="12" t="s">
        <v>18</v>
      </c>
      <c r="G6" s="12" t="s">
        <v>21</v>
      </c>
      <c r="H6" s="12" t="s">
        <v>22</v>
      </c>
      <c r="I6" s="12" t="s">
        <v>23</v>
      </c>
      <c r="J6" s="12" t="s">
        <v>24</v>
      </c>
      <c r="K6" s="12" t="s">
        <v>25</v>
      </c>
      <c r="L6" s="12" t="s">
        <v>26</v>
      </c>
      <c r="N6" s="12" t="s">
        <v>27</v>
      </c>
      <c r="O6" s="12" t="s">
        <v>28</v>
      </c>
      <c r="P6" s="12" t="s">
        <v>29</v>
      </c>
      <c r="Q6" s="12" t="s">
        <v>30</v>
      </c>
      <c r="S6" s="12" t="s">
        <v>31</v>
      </c>
      <c r="T6" s="12" t="s">
        <v>32</v>
      </c>
      <c r="U6" s="12" t="s">
        <v>33</v>
      </c>
      <c r="V6" s="12" t="s">
        <v>34</v>
      </c>
      <c r="W6" s="12" t="s">
        <v>35</v>
      </c>
      <c r="X6" s="12" t="s">
        <v>36</v>
      </c>
      <c r="Y6" s="12" t="s">
        <v>37</v>
      </c>
      <c r="Z6" s="12" t="s">
        <v>38</v>
      </c>
      <c r="AA6" s="12" t="s">
        <v>39</v>
      </c>
      <c r="AB6" s="12" t="s">
        <v>40</v>
      </c>
      <c r="AC6" s="12" t="s">
        <v>41</v>
      </c>
      <c r="AD6" s="12" t="s">
        <v>42</v>
      </c>
      <c r="AF6" s="12" t="s">
        <v>43</v>
      </c>
      <c r="AG6" s="12" t="s">
        <v>44</v>
      </c>
      <c r="AH6" s="12" t="s">
        <v>45</v>
      </c>
      <c r="AI6" s="12" t="s">
        <v>46</v>
      </c>
      <c r="AJ6" s="12" t="s">
        <v>47</v>
      </c>
      <c r="AL6" s="12" t="s">
        <v>48</v>
      </c>
      <c r="AM6" s="12" t="s">
        <v>49</v>
      </c>
      <c r="AN6" s="12" t="s">
        <v>50</v>
      </c>
      <c r="AP6" s="12" t="s">
        <v>51</v>
      </c>
      <c r="AQ6" s="12" t="s">
        <v>52</v>
      </c>
      <c r="AR6" s="12" t="s">
        <v>53</v>
      </c>
      <c r="AS6" s="12" t="s">
        <v>54</v>
      </c>
      <c r="AT6" s="12" t="s">
        <v>50</v>
      </c>
      <c r="AV6" s="12" t="s">
        <v>51</v>
      </c>
      <c r="AW6" s="12" t="s">
        <v>52</v>
      </c>
      <c r="AX6" s="12" t="s">
        <v>55</v>
      </c>
      <c r="AY6" s="12" t="s">
        <v>56</v>
      </c>
      <c r="AZ6" s="12" t="s">
        <v>57</v>
      </c>
    </row>
    <row r="7" spans="2:52" ht="30" customHeight="1" x14ac:dyDescent="0.35">
      <c r="B7" s="10" t="s">
        <v>19</v>
      </c>
      <c r="C7" s="10">
        <v>4100</v>
      </c>
      <c r="D7" s="10">
        <v>2051</v>
      </c>
      <c r="E7" s="10">
        <v>2036</v>
      </c>
      <c r="F7" s="10"/>
      <c r="G7" s="10">
        <v>523</v>
      </c>
      <c r="H7" s="10">
        <v>691</v>
      </c>
      <c r="I7" s="10">
        <v>719</v>
      </c>
      <c r="J7" s="10">
        <v>697</v>
      </c>
      <c r="K7" s="10">
        <v>590</v>
      </c>
      <c r="L7" s="10">
        <v>880</v>
      </c>
      <c r="M7" s="10"/>
      <c r="N7" s="10">
        <v>1226</v>
      </c>
      <c r="O7" s="10">
        <v>1160</v>
      </c>
      <c r="P7" s="10">
        <v>758</v>
      </c>
      <c r="Q7" s="10">
        <v>944</v>
      </c>
      <c r="R7" s="10"/>
      <c r="S7" s="10">
        <v>559</v>
      </c>
      <c r="T7" s="10">
        <v>573</v>
      </c>
      <c r="U7" s="10">
        <v>336</v>
      </c>
      <c r="V7" s="10">
        <v>378</v>
      </c>
      <c r="W7" s="10">
        <v>304</v>
      </c>
      <c r="X7" s="10">
        <v>357</v>
      </c>
      <c r="Y7" s="10">
        <v>352</v>
      </c>
      <c r="Z7" s="10">
        <v>182</v>
      </c>
      <c r="AA7" s="10">
        <v>466</v>
      </c>
      <c r="AB7" s="10">
        <v>286</v>
      </c>
      <c r="AC7" s="10">
        <v>196</v>
      </c>
      <c r="AD7" s="10">
        <v>111</v>
      </c>
      <c r="AE7" s="10"/>
      <c r="AF7" s="10">
        <v>1057</v>
      </c>
      <c r="AG7" s="10">
        <v>858</v>
      </c>
      <c r="AH7" s="10">
        <v>1137</v>
      </c>
      <c r="AI7" s="10">
        <v>447</v>
      </c>
      <c r="AJ7" s="10">
        <v>69</v>
      </c>
      <c r="AK7" s="10"/>
      <c r="AL7" s="10">
        <v>1402</v>
      </c>
      <c r="AM7" s="10">
        <v>1680</v>
      </c>
      <c r="AN7" s="10">
        <v>633</v>
      </c>
      <c r="AO7" s="10"/>
      <c r="AP7" s="10">
        <v>1401</v>
      </c>
      <c r="AQ7" s="10">
        <v>1205</v>
      </c>
      <c r="AR7" s="10">
        <v>272</v>
      </c>
      <c r="AS7" s="10">
        <v>54</v>
      </c>
      <c r="AT7" s="10">
        <v>573</v>
      </c>
      <c r="AU7" s="10"/>
      <c r="AV7" s="10">
        <v>792</v>
      </c>
      <c r="AW7" s="10">
        <v>1589</v>
      </c>
      <c r="AX7" s="10">
        <v>290</v>
      </c>
      <c r="AY7" s="10">
        <v>447</v>
      </c>
      <c r="AZ7" s="10">
        <v>382</v>
      </c>
    </row>
    <row r="8" spans="2:52" ht="30" customHeight="1" x14ac:dyDescent="0.35">
      <c r="B8" s="11" t="s">
        <v>20</v>
      </c>
      <c r="C8" s="11">
        <v>4100</v>
      </c>
      <c r="D8" s="11">
        <v>2018</v>
      </c>
      <c r="E8" s="11">
        <v>2069</v>
      </c>
      <c r="F8" s="11"/>
      <c r="G8" s="11">
        <v>571</v>
      </c>
      <c r="H8" s="11">
        <v>700</v>
      </c>
      <c r="I8" s="11">
        <v>699</v>
      </c>
      <c r="J8" s="11">
        <v>697</v>
      </c>
      <c r="K8" s="11">
        <v>576</v>
      </c>
      <c r="L8" s="11">
        <v>858</v>
      </c>
      <c r="M8" s="11"/>
      <c r="N8" s="11">
        <v>1104</v>
      </c>
      <c r="O8" s="11">
        <v>1063</v>
      </c>
      <c r="P8" s="11">
        <v>899</v>
      </c>
      <c r="Q8" s="11">
        <v>1022</v>
      </c>
      <c r="R8" s="11"/>
      <c r="S8" s="11">
        <v>574</v>
      </c>
      <c r="T8" s="11">
        <v>533</v>
      </c>
      <c r="U8" s="11">
        <v>328</v>
      </c>
      <c r="V8" s="11">
        <v>369</v>
      </c>
      <c r="W8" s="11">
        <v>287</v>
      </c>
      <c r="X8" s="11">
        <v>369</v>
      </c>
      <c r="Y8" s="11">
        <v>328</v>
      </c>
      <c r="Z8" s="11">
        <v>164</v>
      </c>
      <c r="AA8" s="11">
        <v>451</v>
      </c>
      <c r="AB8" s="11">
        <v>369</v>
      </c>
      <c r="AC8" s="11">
        <v>205</v>
      </c>
      <c r="AD8" s="11">
        <v>123</v>
      </c>
      <c r="AE8" s="11"/>
      <c r="AF8" s="11">
        <v>1092</v>
      </c>
      <c r="AG8" s="11">
        <v>884</v>
      </c>
      <c r="AH8" s="11">
        <v>1109</v>
      </c>
      <c r="AI8" s="11">
        <v>420</v>
      </c>
      <c r="AJ8" s="11">
        <v>57</v>
      </c>
      <c r="AK8" s="11"/>
      <c r="AL8" s="11">
        <v>1388</v>
      </c>
      <c r="AM8" s="11">
        <v>1656</v>
      </c>
      <c r="AN8" s="11">
        <v>648</v>
      </c>
      <c r="AO8" s="11"/>
      <c r="AP8" s="11">
        <v>1357</v>
      </c>
      <c r="AQ8" s="11">
        <v>1194</v>
      </c>
      <c r="AR8" s="11">
        <v>262</v>
      </c>
      <c r="AS8" s="11">
        <v>53</v>
      </c>
      <c r="AT8" s="11">
        <v>593</v>
      </c>
      <c r="AU8" s="11"/>
      <c r="AV8" s="11">
        <v>766</v>
      </c>
      <c r="AW8" s="11">
        <v>1598</v>
      </c>
      <c r="AX8" s="11">
        <v>282</v>
      </c>
      <c r="AY8" s="11">
        <v>441</v>
      </c>
      <c r="AZ8" s="11">
        <v>382</v>
      </c>
    </row>
    <row r="9" spans="2:52" ht="58" x14ac:dyDescent="0.35">
      <c r="B9" s="18" t="s">
        <v>161</v>
      </c>
      <c r="C9" s="17">
        <v>0.18444081322213901</v>
      </c>
      <c r="D9" s="17">
        <v>0.203368940183633</v>
      </c>
      <c r="E9" s="17">
        <v>0.165839147626929</v>
      </c>
      <c r="F9" s="17"/>
      <c r="G9" s="17">
        <v>0.274671662312651</v>
      </c>
      <c r="H9" s="17">
        <v>0.24388162363455201</v>
      </c>
      <c r="I9" s="17">
        <v>0.21509787171601699</v>
      </c>
      <c r="J9" s="17">
        <v>0.13161462431559001</v>
      </c>
      <c r="K9" s="17">
        <v>0.128507570595919</v>
      </c>
      <c r="L9" s="17">
        <v>0.13140826757599799</v>
      </c>
      <c r="M9" s="17"/>
      <c r="N9" s="17">
        <v>0.21707545087017299</v>
      </c>
      <c r="O9" s="17">
        <v>0.16525288252413001</v>
      </c>
      <c r="P9" s="17">
        <v>0.21396836951289699</v>
      </c>
      <c r="Q9" s="17">
        <v>0.14440757513011601</v>
      </c>
      <c r="R9" s="17"/>
      <c r="S9" s="17">
        <v>0.27805876978386801</v>
      </c>
      <c r="T9" s="17">
        <v>0.180143694801041</v>
      </c>
      <c r="U9" s="17">
        <v>0.19635692148453901</v>
      </c>
      <c r="V9" s="17">
        <v>0.15511298625586101</v>
      </c>
      <c r="W9" s="17">
        <v>0.144090319649708</v>
      </c>
      <c r="X9" s="17">
        <v>0.17291172290029899</v>
      </c>
      <c r="Y9" s="17">
        <v>0.146465872116572</v>
      </c>
      <c r="Z9" s="17">
        <v>0.159147960620205</v>
      </c>
      <c r="AA9" s="17">
        <v>0.18370328991321999</v>
      </c>
      <c r="AB9" s="17">
        <v>0.15370469824062399</v>
      </c>
      <c r="AC9" s="17">
        <v>0.16904688105204499</v>
      </c>
      <c r="AD9" s="17">
        <v>0.20669598721246099</v>
      </c>
      <c r="AE9" s="17"/>
      <c r="AF9" s="17">
        <v>0.140320911647871</v>
      </c>
      <c r="AG9" s="17">
        <v>0.17624774503425</v>
      </c>
      <c r="AH9" s="17">
        <v>0.21606170357190499</v>
      </c>
      <c r="AI9" s="17">
        <v>0.24053166733706399</v>
      </c>
      <c r="AJ9" s="17">
        <v>0.30172510264110403</v>
      </c>
      <c r="AK9" s="17"/>
      <c r="AL9" s="17">
        <v>0.148864687377569</v>
      </c>
      <c r="AM9" s="17">
        <v>0.19551374284181899</v>
      </c>
      <c r="AN9" s="17">
        <v>0.193121739745269</v>
      </c>
      <c r="AO9" s="17"/>
      <c r="AP9" s="17">
        <v>0.17601558286841101</v>
      </c>
      <c r="AQ9" s="17">
        <v>0.21584763030944701</v>
      </c>
      <c r="AR9" s="17">
        <v>0.16219561683872899</v>
      </c>
      <c r="AS9" s="17">
        <v>0.181974694520181</v>
      </c>
      <c r="AT9" s="17">
        <v>0.164464113389828</v>
      </c>
      <c r="AU9" s="17"/>
      <c r="AV9" s="17">
        <v>0.19563083649520599</v>
      </c>
      <c r="AW9" s="17">
        <v>0.20836303975082601</v>
      </c>
      <c r="AX9" s="17">
        <v>0.22535698561905401</v>
      </c>
      <c r="AY9" s="17">
        <v>0.15597073669090999</v>
      </c>
      <c r="AZ9" s="17">
        <v>0.103097145443623</v>
      </c>
    </row>
    <row r="10" spans="2:52" ht="58" x14ac:dyDescent="0.35">
      <c r="B10" s="18" t="s">
        <v>162</v>
      </c>
      <c r="C10" s="17">
        <v>0.35203490884460997</v>
      </c>
      <c r="D10" s="17">
        <v>0.35364280254519997</v>
      </c>
      <c r="E10" s="17">
        <v>0.35135220141502899</v>
      </c>
      <c r="F10" s="17"/>
      <c r="G10" s="17">
        <v>0.34757212959873102</v>
      </c>
      <c r="H10" s="17">
        <v>0.33015140277314597</v>
      </c>
      <c r="I10" s="17">
        <v>0.347829831944795</v>
      </c>
      <c r="J10" s="17">
        <v>0.36141062496639098</v>
      </c>
      <c r="K10" s="17">
        <v>0.386445408973279</v>
      </c>
      <c r="L10" s="17">
        <v>0.34556764366505399</v>
      </c>
      <c r="M10" s="17"/>
      <c r="N10" s="17">
        <v>0.33925468755743898</v>
      </c>
      <c r="O10" s="17">
        <v>0.38350227895943201</v>
      </c>
      <c r="P10" s="17">
        <v>0.338306878743518</v>
      </c>
      <c r="Q10" s="17">
        <v>0.34629777100692399</v>
      </c>
      <c r="R10" s="17"/>
      <c r="S10" s="17">
        <v>0.30478077134179898</v>
      </c>
      <c r="T10" s="17">
        <v>0.35938870021970398</v>
      </c>
      <c r="U10" s="17">
        <v>0.31303652771776402</v>
      </c>
      <c r="V10" s="17">
        <v>0.36800079316749001</v>
      </c>
      <c r="W10" s="17">
        <v>0.42336248270805799</v>
      </c>
      <c r="X10" s="17">
        <v>0.34963864440286802</v>
      </c>
      <c r="Y10" s="17">
        <v>0.37973937149081299</v>
      </c>
      <c r="Z10" s="17">
        <v>0.35820282557067101</v>
      </c>
      <c r="AA10" s="17">
        <v>0.340894744000179</v>
      </c>
      <c r="AB10" s="17">
        <v>0.34026769993470801</v>
      </c>
      <c r="AC10" s="17">
        <v>0.36655822951012201</v>
      </c>
      <c r="AD10" s="17">
        <v>0.40737551450986198</v>
      </c>
      <c r="AE10" s="17"/>
      <c r="AF10" s="17">
        <v>0.33639685525525298</v>
      </c>
      <c r="AG10" s="17">
        <v>0.345747895412435</v>
      </c>
      <c r="AH10" s="17">
        <v>0.370990825816296</v>
      </c>
      <c r="AI10" s="17">
        <v>0.34583422964496702</v>
      </c>
      <c r="AJ10" s="17">
        <v>0.27991576871709001</v>
      </c>
      <c r="AK10" s="17"/>
      <c r="AL10" s="17">
        <v>0.35548929617278902</v>
      </c>
      <c r="AM10" s="17">
        <v>0.37968852279065102</v>
      </c>
      <c r="AN10" s="17">
        <v>0.31412853864295398</v>
      </c>
      <c r="AO10" s="17"/>
      <c r="AP10" s="17">
        <v>0.368998621151435</v>
      </c>
      <c r="AQ10" s="17">
        <v>0.379315576193897</v>
      </c>
      <c r="AR10" s="17">
        <v>0.34410583673580902</v>
      </c>
      <c r="AS10" s="17">
        <v>0.32206204605775801</v>
      </c>
      <c r="AT10" s="17">
        <v>0.29683978719644</v>
      </c>
      <c r="AU10" s="17"/>
      <c r="AV10" s="17">
        <v>0.40674875929401</v>
      </c>
      <c r="AW10" s="17">
        <v>0.37808491612655598</v>
      </c>
      <c r="AX10" s="17">
        <v>0.28991128685150702</v>
      </c>
      <c r="AY10" s="17">
        <v>0.319302349032483</v>
      </c>
      <c r="AZ10" s="17">
        <v>0.283387624115293</v>
      </c>
    </row>
    <row r="11" spans="2:52" ht="72.5" x14ac:dyDescent="0.35">
      <c r="B11" s="18" t="s">
        <v>163</v>
      </c>
      <c r="C11" s="17">
        <v>0.147340453916572</v>
      </c>
      <c r="D11" s="17">
        <v>0.16935507452092</v>
      </c>
      <c r="E11" s="17">
        <v>0.12582990976536201</v>
      </c>
      <c r="F11" s="17"/>
      <c r="G11" s="17">
        <v>0.20331059242376401</v>
      </c>
      <c r="H11" s="17">
        <v>0.190603892581303</v>
      </c>
      <c r="I11" s="17">
        <v>0.148641843966623</v>
      </c>
      <c r="J11" s="17">
        <v>0.152232609432781</v>
      </c>
      <c r="K11" s="17">
        <v>0.11447823647236401</v>
      </c>
      <c r="L11" s="17">
        <v>9.18405562811066E-2</v>
      </c>
      <c r="M11" s="17"/>
      <c r="N11" s="17">
        <v>0.14195809824674899</v>
      </c>
      <c r="O11" s="17">
        <v>0.130348102284287</v>
      </c>
      <c r="P11" s="17">
        <v>0.16808352624646</v>
      </c>
      <c r="Q11" s="17">
        <v>0.150284272196301</v>
      </c>
      <c r="R11" s="17"/>
      <c r="S11" s="17">
        <v>0.16896204597964801</v>
      </c>
      <c r="T11" s="17">
        <v>0.112292443930449</v>
      </c>
      <c r="U11" s="17">
        <v>0.14693328933550401</v>
      </c>
      <c r="V11" s="17">
        <v>0.15651902956130401</v>
      </c>
      <c r="W11" s="17">
        <v>0.124148457882185</v>
      </c>
      <c r="X11" s="17">
        <v>0.169261641726383</v>
      </c>
      <c r="Y11" s="17">
        <v>0.13859950590126299</v>
      </c>
      <c r="Z11" s="17">
        <v>0.149581783956697</v>
      </c>
      <c r="AA11" s="17">
        <v>0.15104485997439601</v>
      </c>
      <c r="AB11" s="17">
        <v>0.17262948609111001</v>
      </c>
      <c r="AC11" s="17">
        <v>0.131709569949509</v>
      </c>
      <c r="AD11" s="17">
        <v>0.117139239125458</v>
      </c>
      <c r="AE11" s="17"/>
      <c r="AF11" s="17">
        <v>0.14997618822825101</v>
      </c>
      <c r="AG11" s="17">
        <v>0.131906883779046</v>
      </c>
      <c r="AH11" s="17">
        <v>0.145326286022328</v>
      </c>
      <c r="AI11" s="17">
        <v>0.190880692170424</v>
      </c>
      <c r="AJ11" s="17">
        <v>0.19007094908764499</v>
      </c>
      <c r="AK11" s="17"/>
      <c r="AL11" s="17">
        <v>0.15761982504272001</v>
      </c>
      <c r="AM11" s="17">
        <v>0.123456597526847</v>
      </c>
      <c r="AN11" s="17">
        <v>0.15324046575216199</v>
      </c>
      <c r="AO11" s="17"/>
      <c r="AP11" s="17">
        <v>0.14855522216571401</v>
      </c>
      <c r="AQ11" s="17">
        <v>0.140415160363802</v>
      </c>
      <c r="AR11" s="17">
        <v>0.12785796213942699</v>
      </c>
      <c r="AS11" s="17">
        <v>0.20215032750704501</v>
      </c>
      <c r="AT11" s="17">
        <v>0.14063303977810199</v>
      </c>
      <c r="AU11" s="17"/>
      <c r="AV11" s="17">
        <v>0.13600068743430799</v>
      </c>
      <c r="AW11" s="17">
        <v>0.155663058944505</v>
      </c>
      <c r="AX11" s="17">
        <v>0.15300152189279201</v>
      </c>
      <c r="AY11" s="17">
        <v>0.21644089194534699</v>
      </c>
      <c r="AZ11" s="17">
        <v>8.0591754232228793E-2</v>
      </c>
    </row>
    <row r="12" spans="2:52" x14ac:dyDescent="0.35">
      <c r="B12" s="18" t="s">
        <v>96</v>
      </c>
      <c r="C12" s="19">
        <v>0.31618382401667899</v>
      </c>
      <c r="D12" s="19">
        <v>0.27363318275024601</v>
      </c>
      <c r="E12" s="19">
        <v>0.35697874119268003</v>
      </c>
      <c r="F12" s="19"/>
      <c r="G12" s="19">
        <v>0.174445615664854</v>
      </c>
      <c r="H12" s="19">
        <v>0.23536308101099901</v>
      </c>
      <c r="I12" s="19">
        <v>0.28843045237256498</v>
      </c>
      <c r="J12" s="19">
        <v>0.35474214128523801</v>
      </c>
      <c r="K12" s="19">
        <v>0.37056878395843901</v>
      </c>
      <c r="L12" s="19">
        <v>0.43118353247784102</v>
      </c>
      <c r="M12" s="19"/>
      <c r="N12" s="19">
        <v>0.30171176332563798</v>
      </c>
      <c r="O12" s="19">
        <v>0.32089673623215098</v>
      </c>
      <c r="P12" s="19">
        <v>0.279641225497126</v>
      </c>
      <c r="Q12" s="19">
        <v>0.359010381666659</v>
      </c>
      <c r="R12" s="19"/>
      <c r="S12" s="19">
        <v>0.248198412894685</v>
      </c>
      <c r="T12" s="19">
        <v>0.34817516104880603</v>
      </c>
      <c r="U12" s="19">
        <v>0.34367326146219201</v>
      </c>
      <c r="V12" s="19">
        <v>0.320367191015345</v>
      </c>
      <c r="W12" s="19">
        <v>0.308398739760049</v>
      </c>
      <c r="X12" s="19">
        <v>0.30818799097045102</v>
      </c>
      <c r="Y12" s="19">
        <v>0.33519525049135102</v>
      </c>
      <c r="Z12" s="19">
        <v>0.33306742985242699</v>
      </c>
      <c r="AA12" s="19">
        <v>0.32435710611220497</v>
      </c>
      <c r="AB12" s="19">
        <v>0.33339811573355799</v>
      </c>
      <c r="AC12" s="19">
        <v>0.33268531948832503</v>
      </c>
      <c r="AD12" s="19">
        <v>0.26878925915222002</v>
      </c>
      <c r="AE12" s="19"/>
      <c r="AF12" s="19">
        <v>0.37330604486862501</v>
      </c>
      <c r="AG12" s="19">
        <v>0.34609747577426903</v>
      </c>
      <c r="AH12" s="19">
        <v>0.26762118458947098</v>
      </c>
      <c r="AI12" s="19">
        <v>0.22275341084754599</v>
      </c>
      <c r="AJ12" s="19">
        <v>0.228288179554161</v>
      </c>
      <c r="AK12" s="19"/>
      <c r="AL12" s="19">
        <v>0.33802619140692203</v>
      </c>
      <c r="AM12" s="19">
        <v>0.30134113684068298</v>
      </c>
      <c r="AN12" s="19">
        <v>0.339509255859615</v>
      </c>
      <c r="AO12" s="19"/>
      <c r="AP12" s="19">
        <v>0.30643057381444</v>
      </c>
      <c r="AQ12" s="19">
        <v>0.26442163313285399</v>
      </c>
      <c r="AR12" s="19">
        <v>0.365840584286035</v>
      </c>
      <c r="AS12" s="19">
        <v>0.29381293191501501</v>
      </c>
      <c r="AT12" s="19">
        <v>0.39806305963563099</v>
      </c>
      <c r="AU12" s="19"/>
      <c r="AV12" s="19">
        <v>0.261619716776476</v>
      </c>
      <c r="AW12" s="19">
        <v>0.25788898517811398</v>
      </c>
      <c r="AX12" s="19">
        <v>0.33173020563664901</v>
      </c>
      <c r="AY12" s="19">
        <v>0.30828602233126101</v>
      </c>
      <c r="AZ12" s="19">
        <v>0.53292347620885605</v>
      </c>
    </row>
    <row r="13" spans="2:52" x14ac:dyDescent="0.35">
      <c r="B13" s="16"/>
    </row>
    <row r="14" spans="2:52" x14ac:dyDescent="0.35">
      <c r="B14" t="s">
        <v>84</v>
      </c>
    </row>
    <row r="15" spans="2:52" x14ac:dyDescent="0.35">
      <c r="B15" t="s">
        <v>85</v>
      </c>
    </row>
    <row r="17" spans="2:2" x14ac:dyDescent="0.35">
      <c r="B17" s="8" t="str">
        <f>HYPERLINK("#'Contents'!A1", "Return to Contents")</f>
        <v>Return to Contents</v>
      </c>
    </row>
  </sheetData>
  <mergeCells count="9">
    <mergeCell ref="AL5:AN5"/>
    <mergeCell ref="AP5:AT5"/>
    <mergeCell ref="AV5:AZ5"/>
    <mergeCell ref="D2:AT2"/>
    <mergeCell ref="D5:E5"/>
    <mergeCell ref="G5:L5"/>
    <mergeCell ref="N5:Q5"/>
    <mergeCell ref="S5:AD5"/>
    <mergeCell ref="AF5:AJ5"/>
  </mergeCells>
  <pageMargins left="0.7" right="0.7" top="0.75" bottom="0.75" header="0.3" footer="0.3"/>
  <pageSetup paperSize="9"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B2:AZ27"/>
  <sheetViews>
    <sheetView showGridLines="0" topLeftCell="A9" workbookViewId="0">
      <pane xSplit="2" topLeftCell="C1" activePane="topRight" state="frozen"/>
      <selection pane="topRight" activeCell="E21" sqref="E21"/>
    </sheetView>
  </sheetViews>
  <sheetFormatPr defaultColWidth="10.90625" defaultRowHeight="14.5" x14ac:dyDescent="0.35"/>
  <cols>
    <col min="2" max="2" width="25.7265625" customWidth="1"/>
    <col min="3" max="5" width="10.7265625" customWidth="1"/>
    <col min="6" max="6" width="2.1796875" customWidth="1"/>
    <col min="7" max="12" width="10.7265625" customWidth="1"/>
    <col min="13" max="13" width="2.1796875" customWidth="1"/>
    <col min="14" max="17" width="10.7265625" customWidth="1"/>
    <col min="18" max="18" width="2.1796875" customWidth="1"/>
    <col min="19" max="30" width="10.7265625" customWidth="1"/>
    <col min="31" max="31" width="2.1796875" customWidth="1"/>
    <col min="32" max="36" width="10.7265625" customWidth="1"/>
    <col min="37" max="37" width="2.1796875" customWidth="1"/>
    <col min="38" max="40" width="10.7265625" customWidth="1"/>
    <col min="41" max="41" width="2.1796875" customWidth="1"/>
    <col min="42" max="46" width="10.7265625" customWidth="1"/>
    <col min="47" max="47" width="2.1796875" customWidth="1"/>
    <col min="48" max="52" width="10.7265625" customWidth="1"/>
    <col min="53" max="53" width="2.1796875" customWidth="1"/>
  </cols>
  <sheetData>
    <row r="2" spans="2:52" ht="40" customHeight="1" x14ac:dyDescent="0.35">
      <c r="D2" s="31" t="s">
        <v>176</v>
      </c>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row>
    <row r="5" spans="2:52" ht="30" customHeight="1" x14ac:dyDescent="0.35">
      <c r="B5" s="15"/>
      <c r="C5" s="15"/>
      <c r="D5" s="30" t="s">
        <v>58</v>
      </c>
      <c r="E5" s="30"/>
      <c r="F5" s="15"/>
      <c r="G5" s="30" t="s">
        <v>59</v>
      </c>
      <c r="H5" s="30"/>
      <c r="I5" s="30"/>
      <c r="J5" s="30"/>
      <c r="K5" s="30"/>
      <c r="L5" s="30"/>
      <c r="M5" s="15"/>
      <c r="N5" s="30" t="s">
        <v>60</v>
      </c>
      <c r="O5" s="30"/>
      <c r="P5" s="30"/>
      <c r="Q5" s="30"/>
      <c r="R5" s="15"/>
      <c r="S5" s="30" t="s">
        <v>61</v>
      </c>
      <c r="T5" s="30"/>
      <c r="U5" s="30"/>
      <c r="V5" s="30"/>
      <c r="W5" s="30"/>
      <c r="X5" s="30"/>
      <c r="Y5" s="30"/>
      <c r="Z5" s="30"/>
      <c r="AA5" s="30"/>
      <c r="AB5" s="30"/>
      <c r="AC5" s="30"/>
      <c r="AD5" s="30"/>
      <c r="AE5" s="15"/>
      <c r="AF5" s="30" t="s">
        <v>62</v>
      </c>
      <c r="AG5" s="30"/>
      <c r="AH5" s="30"/>
      <c r="AI5" s="30"/>
      <c r="AJ5" s="30"/>
      <c r="AK5" s="15"/>
      <c r="AL5" s="30" t="s">
        <v>63</v>
      </c>
      <c r="AM5" s="30"/>
      <c r="AN5" s="30"/>
      <c r="AO5" s="15"/>
      <c r="AP5" s="30" t="s">
        <v>64</v>
      </c>
      <c r="AQ5" s="30"/>
      <c r="AR5" s="30"/>
      <c r="AS5" s="30"/>
      <c r="AT5" s="30"/>
      <c r="AU5" s="15"/>
      <c r="AV5" s="30" t="s">
        <v>65</v>
      </c>
      <c r="AW5" s="30"/>
      <c r="AX5" s="30"/>
      <c r="AY5" s="30"/>
      <c r="AZ5" s="30"/>
    </row>
    <row r="6" spans="2:52" ht="72.5" x14ac:dyDescent="0.35">
      <c r="B6" t="s">
        <v>15</v>
      </c>
      <c r="C6" s="9" t="s">
        <v>16</v>
      </c>
      <c r="D6" s="12" t="s">
        <v>17</v>
      </c>
      <c r="E6" s="12" t="s">
        <v>18</v>
      </c>
      <c r="G6" s="12" t="s">
        <v>21</v>
      </c>
      <c r="H6" s="12" t="s">
        <v>22</v>
      </c>
      <c r="I6" s="12" t="s">
        <v>23</v>
      </c>
      <c r="J6" s="12" t="s">
        <v>24</v>
      </c>
      <c r="K6" s="12" t="s">
        <v>25</v>
      </c>
      <c r="L6" s="12" t="s">
        <v>26</v>
      </c>
      <c r="N6" s="12" t="s">
        <v>27</v>
      </c>
      <c r="O6" s="12" t="s">
        <v>28</v>
      </c>
      <c r="P6" s="12" t="s">
        <v>29</v>
      </c>
      <c r="Q6" s="12" t="s">
        <v>30</v>
      </c>
      <c r="S6" s="12" t="s">
        <v>31</v>
      </c>
      <c r="T6" s="12" t="s">
        <v>32</v>
      </c>
      <c r="U6" s="12" t="s">
        <v>33</v>
      </c>
      <c r="V6" s="12" t="s">
        <v>34</v>
      </c>
      <c r="W6" s="12" t="s">
        <v>35</v>
      </c>
      <c r="X6" s="12" t="s">
        <v>36</v>
      </c>
      <c r="Y6" s="12" t="s">
        <v>37</v>
      </c>
      <c r="Z6" s="12" t="s">
        <v>38</v>
      </c>
      <c r="AA6" s="12" t="s">
        <v>39</v>
      </c>
      <c r="AB6" s="12" t="s">
        <v>40</v>
      </c>
      <c r="AC6" s="12" t="s">
        <v>41</v>
      </c>
      <c r="AD6" s="12" t="s">
        <v>42</v>
      </c>
      <c r="AF6" s="12" t="s">
        <v>43</v>
      </c>
      <c r="AG6" s="12" t="s">
        <v>44</v>
      </c>
      <c r="AH6" s="12" t="s">
        <v>45</v>
      </c>
      <c r="AI6" s="12" t="s">
        <v>46</v>
      </c>
      <c r="AJ6" s="12" t="s">
        <v>47</v>
      </c>
      <c r="AL6" s="12" t="s">
        <v>48</v>
      </c>
      <c r="AM6" s="12" t="s">
        <v>49</v>
      </c>
      <c r="AN6" s="12" t="s">
        <v>50</v>
      </c>
      <c r="AP6" s="12" t="s">
        <v>51</v>
      </c>
      <c r="AQ6" s="12" t="s">
        <v>52</v>
      </c>
      <c r="AR6" s="12" t="s">
        <v>53</v>
      </c>
      <c r="AS6" s="12" t="s">
        <v>54</v>
      </c>
      <c r="AT6" s="12" t="s">
        <v>50</v>
      </c>
      <c r="AV6" s="12" t="s">
        <v>51</v>
      </c>
      <c r="AW6" s="12" t="s">
        <v>52</v>
      </c>
      <c r="AX6" s="12" t="s">
        <v>55</v>
      </c>
      <c r="AY6" s="12" t="s">
        <v>56</v>
      </c>
      <c r="AZ6" s="12" t="s">
        <v>57</v>
      </c>
    </row>
    <row r="7" spans="2:52" ht="30" customHeight="1" x14ac:dyDescent="0.35">
      <c r="B7" s="10" t="s">
        <v>19</v>
      </c>
      <c r="C7" s="10">
        <v>4100</v>
      </c>
      <c r="D7" s="10">
        <v>2051</v>
      </c>
      <c r="E7" s="10">
        <v>2036</v>
      </c>
      <c r="F7" s="10"/>
      <c r="G7" s="10">
        <v>523</v>
      </c>
      <c r="H7" s="10">
        <v>691</v>
      </c>
      <c r="I7" s="10">
        <v>719</v>
      </c>
      <c r="J7" s="10">
        <v>697</v>
      </c>
      <c r="K7" s="10">
        <v>590</v>
      </c>
      <c r="L7" s="10">
        <v>880</v>
      </c>
      <c r="M7" s="10"/>
      <c r="N7" s="10">
        <v>1226</v>
      </c>
      <c r="O7" s="10">
        <v>1160</v>
      </c>
      <c r="P7" s="10">
        <v>758</v>
      </c>
      <c r="Q7" s="10">
        <v>944</v>
      </c>
      <c r="R7" s="10"/>
      <c r="S7" s="10">
        <v>559</v>
      </c>
      <c r="T7" s="10">
        <v>573</v>
      </c>
      <c r="U7" s="10">
        <v>336</v>
      </c>
      <c r="V7" s="10">
        <v>378</v>
      </c>
      <c r="W7" s="10">
        <v>304</v>
      </c>
      <c r="X7" s="10">
        <v>357</v>
      </c>
      <c r="Y7" s="10">
        <v>352</v>
      </c>
      <c r="Z7" s="10">
        <v>182</v>
      </c>
      <c r="AA7" s="10">
        <v>466</v>
      </c>
      <c r="AB7" s="10">
        <v>286</v>
      </c>
      <c r="AC7" s="10">
        <v>196</v>
      </c>
      <c r="AD7" s="10">
        <v>111</v>
      </c>
      <c r="AE7" s="10"/>
      <c r="AF7" s="10">
        <v>1057</v>
      </c>
      <c r="AG7" s="10">
        <v>858</v>
      </c>
      <c r="AH7" s="10">
        <v>1137</v>
      </c>
      <c r="AI7" s="10">
        <v>447</v>
      </c>
      <c r="AJ7" s="10">
        <v>69</v>
      </c>
      <c r="AK7" s="10"/>
      <c r="AL7" s="10">
        <v>1402</v>
      </c>
      <c r="AM7" s="10">
        <v>1680</v>
      </c>
      <c r="AN7" s="10">
        <v>633</v>
      </c>
      <c r="AO7" s="10"/>
      <c r="AP7" s="10">
        <v>1401</v>
      </c>
      <c r="AQ7" s="10">
        <v>1205</v>
      </c>
      <c r="AR7" s="10">
        <v>272</v>
      </c>
      <c r="AS7" s="10">
        <v>54</v>
      </c>
      <c r="AT7" s="10">
        <v>573</v>
      </c>
      <c r="AU7" s="10"/>
      <c r="AV7" s="10">
        <v>792</v>
      </c>
      <c r="AW7" s="10">
        <v>1589</v>
      </c>
      <c r="AX7" s="10">
        <v>290</v>
      </c>
      <c r="AY7" s="10">
        <v>447</v>
      </c>
      <c r="AZ7" s="10">
        <v>382</v>
      </c>
    </row>
    <row r="8" spans="2:52" ht="30" customHeight="1" x14ac:dyDescent="0.35">
      <c r="B8" s="11" t="s">
        <v>20</v>
      </c>
      <c r="C8" s="11">
        <v>4100</v>
      </c>
      <c r="D8" s="11">
        <v>2018</v>
      </c>
      <c r="E8" s="11">
        <v>2069</v>
      </c>
      <c r="F8" s="11"/>
      <c r="G8" s="11">
        <v>571</v>
      </c>
      <c r="H8" s="11">
        <v>700</v>
      </c>
      <c r="I8" s="11">
        <v>699</v>
      </c>
      <c r="J8" s="11">
        <v>697</v>
      </c>
      <c r="K8" s="11">
        <v>576</v>
      </c>
      <c r="L8" s="11">
        <v>858</v>
      </c>
      <c r="M8" s="11"/>
      <c r="N8" s="11">
        <v>1104</v>
      </c>
      <c r="O8" s="11">
        <v>1063</v>
      </c>
      <c r="P8" s="11">
        <v>899</v>
      </c>
      <c r="Q8" s="11">
        <v>1022</v>
      </c>
      <c r="R8" s="11"/>
      <c r="S8" s="11">
        <v>574</v>
      </c>
      <c r="T8" s="11">
        <v>533</v>
      </c>
      <c r="U8" s="11">
        <v>328</v>
      </c>
      <c r="V8" s="11">
        <v>369</v>
      </c>
      <c r="W8" s="11">
        <v>287</v>
      </c>
      <c r="X8" s="11">
        <v>369</v>
      </c>
      <c r="Y8" s="11">
        <v>328</v>
      </c>
      <c r="Z8" s="11">
        <v>164</v>
      </c>
      <c r="AA8" s="11">
        <v>451</v>
      </c>
      <c r="AB8" s="11">
        <v>369</v>
      </c>
      <c r="AC8" s="11">
        <v>205</v>
      </c>
      <c r="AD8" s="11">
        <v>123</v>
      </c>
      <c r="AE8" s="11"/>
      <c r="AF8" s="11">
        <v>1092</v>
      </c>
      <c r="AG8" s="11">
        <v>884</v>
      </c>
      <c r="AH8" s="11">
        <v>1109</v>
      </c>
      <c r="AI8" s="11">
        <v>420</v>
      </c>
      <c r="AJ8" s="11">
        <v>57</v>
      </c>
      <c r="AK8" s="11"/>
      <c r="AL8" s="11">
        <v>1388</v>
      </c>
      <c r="AM8" s="11">
        <v>1656</v>
      </c>
      <c r="AN8" s="11">
        <v>648</v>
      </c>
      <c r="AO8" s="11"/>
      <c r="AP8" s="11">
        <v>1357</v>
      </c>
      <c r="AQ8" s="11">
        <v>1194</v>
      </c>
      <c r="AR8" s="11">
        <v>262</v>
      </c>
      <c r="AS8" s="11">
        <v>53</v>
      </c>
      <c r="AT8" s="11">
        <v>593</v>
      </c>
      <c r="AU8" s="11"/>
      <c r="AV8" s="11">
        <v>766</v>
      </c>
      <c r="AW8" s="11">
        <v>1598</v>
      </c>
      <c r="AX8" s="11">
        <v>282</v>
      </c>
      <c r="AY8" s="11">
        <v>441</v>
      </c>
      <c r="AZ8" s="11">
        <v>382</v>
      </c>
    </row>
    <row r="9" spans="2:52" ht="29" x14ac:dyDescent="0.35">
      <c r="B9" s="18" t="s">
        <v>164</v>
      </c>
      <c r="C9" s="17">
        <v>0.372361416205367</v>
      </c>
      <c r="D9" s="17">
        <v>0.35380893035803701</v>
      </c>
      <c r="E9" s="17">
        <v>0.38940903634314999</v>
      </c>
      <c r="F9" s="17"/>
      <c r="G9" s="17">
        <v>0.38745510617829199</v>
      </c>
      <c r="H9" s="17">
        <v>0.34387364487420402</v>
      </c>
      <c r="I9" s="17">
        <v>0.34646487850329299</v>
      </c>
      <c r="J9" s="17">
        <v>0.36461966256066303</v>
      </c>
      <c r="K9" s="17">
        <v>0.38857160994508699</v>
      </c>
      <c r="L9" s="17">
        <v>0.40207736655542098</v>
      </c>
      <c r="M9" s="17"/>
      <c r="N9" s="17">
        <v>0.43758873477807297</v>
      </c>
      <c r="O9" s="17">
        <v>0.38161189734777201</v>
      </c>
      <c r="P9" s="17">
        <v>0.32289223691081498</v>
      </c>
      <c r="Q9" s="17">
        <v>0.33623660034741698</v>
      </c>
      <c r="R9" s="17"/>
      <c r="S9" s="17">
        <v>0.34689111871655998</v>
      </c>
      <c r="T9" s="17">
        <v>0.38663094708796297</v>
      </c>
      <c r="U9" s="17">
        <v>0.417201249877236</v>
      </c>
      <c r="V9" s="17">
        <v>0.38541449121340199</v>
      </c>
      <c r="W9" s="17">
        <v>0.318410418725665</v>
      </c>
      <c r="X9" s="17">
        <v>0.311451151579901</v>
      </c>
      <c r="Y9" s="17">
        <v>0.39909773826185302</v>
      </c>
      <c r="Z9" s="17">
        <v>0.34213567487935398</v>
      </c>
      <c r="AA9" s="17">
        <v>0.34009595747489602</v>
      </c>
      <c r="AB9" s="17">
        <v>0.466509753797751</v>
      </c>
      <c r="AC9" s="17">
        <v>0.39065125831918401</v>
      </c>
      <c r="AD9" s="17">
        <v>0.35367293812776102</v>
      </c>
      <c r="AE9" s="17"/>
      <c r="AF9" s="17">
        <v>0.30169734589231301</v>
      </c>
      <c r="AG9" s="17">
        <v>0.36404176289568402</v>
      </c>
      <c r="AH9" s="17">
        <v>0.42587285940496</v>
      </c>
      <c r="AI9" s="17">
        <v>0.472417358258028</v>
      </c>
      <c r="AJ9" s="17">
        <v>0.37619767345106597</v>
      </c>
      <c r="AK9" s="17"/>
      <c r="AL9" s="17">
        <v>0.29496180549671402</v>
      </c>
      <c r="AM9" s="17">
        <v>0.43453577439380903</v>
      </c>
      <c r="AN9" s="17">
        <v>0.34166517504722699</v>
      </c>
      <c r="AO9" s="17"/>
      <c r="AP9" s="17">
        <v>0.33689928366788402</v>
      </c>
      <c r="AQ9" s="17">
        <v>0.39529818917583298</v>
      </c>
      <c r="AR9" s="17">
        <v>0.47869612043039</v>
      </c>
      <c r="AS9" s="17">
        <v>0.15782316659532</v>
      </c>
      <c r="AT9" s="17">
        <v>0.32401778624658201</v>
      </c>
      <c r="AU9" s="17"/>
      <c r="AV9" s="17">
        <v>0.33089816940244798</v>
      </c>
      <c r="AW9" s="17">
        <v>0.41497040924262601</v>
      </c>
      <c r="AX9" s="17">
        <v>0.45314758460607202</v>
      </c>
      <c r="AY9" s="17">
        <v>0.22064064107295001</v>
      </c>
      <c r="AZ9" s="17">
        <v>0.37575713695672802</v>
      </c>
    </row>
    <row r="10" spans="2:52" ht="43.5" x14ac:dyDescent="0.35">
      <c r="B10" s="18" t="s">
        <v>165</v>
      </c>
      <c r="C10" s="17">
        <v>0.33469032379945501</v>
      </c>
      <c r="D10" s="17">
        <v>0.32094861767768301</v>
      </c>
      <c r="E10" s="17">
        <v>0.34809594591131598</v>
      </c>
      <c r="F10" s="17"/>
      <c r="G10" s="17">
        <v>0.288504045689713</v>
      </c>
      <c r="H10" s="17">
        <v>0.30622315041168402</v>
      </c>
      <c r="I10" s="17">
        <v>0.29423235329384001</v>
      </c>
      <c r="J10" s="17">
        <v>0.31314862036813301</v>
      </c>
      <c r="K10" s="17">
        <v>0.37801489477282502</v>
      </c>
      <c r="L10" s="17">
        <v>0.410018698246222</v>
      </c>
      <c r="M10" s="17"/>
      <c r="N10" s="17">
        <v>0.36818083833917198</v>
      </c>
      <c r="O10" s="17">
        <v>0.33630531505442501</v>
      </c>
      <c r="P10" s="17">
        <v>0.31908843955965299</v>
      </c>
      <c r="Q10" s="17">
        <v>0.31157138153728398</v>
      </c>
      <c r="R10" s="17"/>
      <c r="S10" s="17">
        <v>0.32679185118438497</v>
      </c>
      <c r="T10" s="17">
        <v>0.34572322014735202</v>
      </c>
      <c r="U10" s="17">
        <v>0.40888724447737701</v>
      </c>
      <c r="V10" s="17">
        <v>0.337052180401199</v>
      </c>
      <c r="W10" s="17">
        <v>0.294545093202218</v>
      </c>
      <c r="X10" s="17">
        <v>0.26782850906786698</v>
      </c>
      <c r="Y10" s="17">
        <v>0.36320172820052199</v>
      </c>
      <c r="Z10" s="17">
        <v>0.32448031375777397</v>
      </c>
      <c r="AA10" s="17">
        <v>0.32568837627192498</v>
      </c>
      <c r="AB10" s="17">
        <v>0.388115091926859</v>
      </c>
      <c r="AC10" s="17">
        <v>0.31004484094839002</v>
      </c>
      <c r="AD10" s="17">
        <v>0.264458989054564</v>
      </c>
      <c r="AE10" s="17"/>
      <c r="AF10" s="17">
        <v>0.286183466150015</v>
      </c>
      <c r="AG10" s="17">
        <v>0.33649146314776801</v>
      </c>
      <c r="AH10" s="17">
        <v>0.365403235720063</v>
      </c>
      <c r="AI10" s="17">
        <v>0.36462921446810698</v>
      </c>
      <c r="AJ10" s="17">
        <v>0.28065419125243302</v>
      </c>
      <c r="AK10" s="17"/>
      <c r="AL10" s="17">
        <v>0.29779107671804</v>
      </c>
      <c r="AM10" s="17">
        <v>0.38154254989214698</v>
      </c>
      <c r="AN10" s="17">
        <v>0.29654260917526098</v>
      </c>
      <c r="AO10" s="17"/>
      <c r="AP10" s="17">
        <v>0.33372802347526098</v>
      </c>
      <c r="AQ10" s="17">
        <v>0.34030478506839501</v>
      </c>
      <c r="AR10" s="17">
        <v>0.43763615435050801</v>
      </c>
      <c r="AS10" s="17">
        <v>0.19993582623180001</v>
      </c>
      <c r="AT10" s="17">
        <v>0.27421112510012602</v>
      </c>
      <c r="AU10" s="17"/>
      <c r="AV10" s="17">
        <v>0.35649820670913202</v>
      </c>
      <c r="AW10" s="17">
        <v>0.34265474816951502</v>
      </c>
      <c r="AX10" s="17">
        <v>0.41930290047503899</v>
      </c>
      <c r="AY10" s="17">
        <v>0.23035495790928001</v>
      </c>
      <c r="AZ10" s="17">
        <v>0.33027701387281799</v>
      </c>
    </row>
    <row r="11" spans="2:52" ht="43.5" x14ac:dyDescent="0.35">
      <c r="B11" s="18" t="s">
        <v>166</v>
      </c>
      <c r="C11" s="17">
        <v>0.33106194252188098</v>
      </c>
      <c r="D11" s="17">
        <v>0.33181753921652302</v>
      </c>
      <c r="E11" s="17">
        <v>0.33106174997493498</v>
      </c>
      <c r="F11" s="17"/>
      <c r="G11" s="17">
        <v>0.292130868048601</v>
      </c>
      <c r="H11" s="17">
        <v>0.32467223456791799</v>
      </c>
      <c r="I11" s="17">
        <v>0.29288161070075602</v>
      </c>
      <c r="J11" s="17">
        <v>0.33275087690836302</v>
      </c>
      <c r="K11" s="17">
        <v>0.35647790857332701</v>
      </c>
      <c r="L11" s="17">
        <v>0.37484601346195001</v>
      </c>
      <c r="M11" s="17"/>
      <c r="N11" s="17">
        <v>0.42263840974537598</v>
      </c>
      <c r="O11" s="17">
        <v>0.32793382214841899</v>
      </c>
      <c r="P11" s="17">
        <v>0.289968834096127</v>
      </c>
      <c r="Q11" s="17">
        <v>0.27351128608027098</v>
      </c>
      <c r="R11" s="17"/>
      <c r="S11" s="17">
        <v>0.32737484865036298</v>
      </c>
      <c r="T11" s="17">
        <v>0.32914485993481601</v>
      </c>
      <c r="U11" s="17">
        <v>0.37755342369530798</v>
      </c>
      <c r="V11" s="17">
        <v>0.34380005150434501</v>
      </c>
      <c r="W11" s="17">
        <v>0.32654156550979202</v>
      </c>
      <c r="X11" s="17">
        <v>0.277573956611949</v>
      </c>
      <c r="Y11" s="17">
        <v>0.34406008707417202</v>
      </c>
      <c r="Z11" s="17">
        <v>0.343276462250582</v>
      </c>
      <c r="AA11" s="17">
        <v>0.32017895583330402</v>
      </c>
      <c r="AB11" s="17">
        <v>0.33516384115438702</v>
      </c>
      <c r="AC11" s="17">
        <v>0.314169141927019</v>
      </c>
      <c r="AD11" s="17">
        <v>0.37020530041034899</v>
      </c>
      <c r="AE11" s="17"/>
      <c r="AF11" s="17">
        <v>0.25609428030727499</v>
      </c>
      <c r="AG11" s="17">
        <v>0.3315003244902</v>
      </c>
      <c r="AH11" s="17">
        <v>0.37939239797431301</v>
      </c>
      <c r="AI11" s="17">
        <v>0.43864661885496797</v>
      </c>
      <c r="AJ11" s="17">
        <v>0.40542246418074401</v>
      </c>
      <c r="AK11" s="17"/>
      <c r="AL11" s="17">
        <v>0.29053982203129203</v>
      </c>
      <c r="AM11" s="17">
        <v>0.38505089530397402</v>
      </c>
      <c r="AN11" s="17">
        <v>0.27765487598368499</v>
      </c>
      <c r="AO11" s="17"/>
      <c r="AP11" s="17">
        <v>0.35749142717369098</v>
      </c>
      <c r="AQ11" s="17">
        <v>0.32091103807592403</v>
      </c>
      <c r="AR11" s="17">
        <v>0.38892801874202598</v>
      </c>
      <c r="AS11" s="17">
        <v>0.25544298625109002</v>
      </c>
      <c r="AT11" s="17">
        <v>0.25963056623055503</v>
      </c>
      <c r="AU11" s="17"/>
      <c r="AV11" s="17">
        <v>0.368399092731305</v>
      </c>
      <c r="AW11" s="17">
        <v>0.34999794344976898</v>
      </c>
      <c r="AX11" s="17">
        <v>0.369342930931227</v>
      </c>
      <c r="AY11" s="17">
        <v>0.23757850289888599</v>
      </c>
      <c r="AZ11" s="17">
        <v>0.33987798077767301</v>
      </c>
    </row>
    <row r="12" spans="2:52" ht="29" x14ac:dyDescent="0.35">
      <c r="B12" s="18" t="s">
        <v>167</v>
      </c>
      <c r="C12" s="17">
        <v>0.330275502342599</v>
      </c>
      <c r="D12" s="17">
        <v>0.36686707701934201</v>
      </c>
      <c r="E12" s="17">
        <v>0.29531696102862798</v>
      </c>
      <c r="F12" s="17"/>
      <c r="G12" s="17">
        <v>0.288728105005636</v>
      </c>
      <c r="H12" s="17">
        <v>0.30795108739504501</v>
      </c>
      <c r="I12" s="17">
        <v>0.32318361765942499</v>
      </c>
      <c r="J12" s="17">
        <v>0.31894305073821499</v>
      </c>
      <c r="K12" s="17">
        <v>0.34993860689111</v>
      </c>
      <c r="L12" s="17">
        <v>0.377908732761225</v>
      </c>
      <c r="M12" s="17"/>
      <c r="N12" s="17">
        <v>0.41463774484212901</v>
      </c>
      <c r="O12" s="17">
        <v>0.33250723635200402</v>
      </c>
      <c r="P12" s="17">
        <v>0.27865277276911798</v>
      </c>
      <c r="Q12" s="17">
        <v>0.28215780307485</v>
      </c>
      <c r="R12" s="17"/>
      <c r="S12" s="17">
        <v>0.32776966942075703</v>
      </c>
      <c r="T12" s="17">
        <v>0.34348572445144399</v>
      </c>
      <c r="U12" s="17">
        <v>0.32213576126742499</v>
      </c>
      <c r="V12" s="17">
        <v>0.349337501520183</v>
      </c>
      <c r="W12" s="17">
        <v>0.316040369395655</v>
      </c>
      <c r="X12" s="17">
        <v>0.27338771925154698</v>
      </c>
      <c r="Y12" s="17">
        <v>0.32864732794896501</v>
      </c>
      <c r="Z12" s="17">
        <v>0.31284926780185401</v>
      </c>
      <c r="AA12" s="17">
        <v>0.30921707915238</v>
      </c>
      <c r="AB12" s="17">
        <v>0.38030859047452198</v>
      </c>
      <c r="AC12" s="17">
        <v>0.35727434333214297</v>
      </c>
      <c r="AD12" s="17">
        <v>0.36283117258932501</v>
      </c>
      <c r="AE12" s="17"/>
      <c r="AF12" s="17">
        <v>0.265892966777591</v>
      </c>
      <c r="AG12" s="17">
        <v>0.31688151490797001</v>
      </c>
      <c r="AH12" s="17">
        <v>0.36983672316702898</v>
      </c>
      <c r="AI12" s="17">
        <v>0.42700336864799499</v>
      </c>
      <c r="AJ12" s="17">
        <v>0.40850038541945799</v>
      </c>
      <c r="AK12" s="17"/>
      <c r="AL12" s="17">
        <v>0.30761600134938499</v>
      </c>
      <c r="AM12" s="17">
        <v>0.37147769526468999</v>
      </c>
      <c r="AN12" s="17">
        <v>0.28751255793115099</v>
      </c>
      <c r="AO12" s="17"/>
      <c r="AP12" s="17">
        <v>0.35668525159230002</v>
      </c>
      <c r="AQ12" s="17">
        <v>0.33231989007746598</v>
      </c>
      <c r="AR12" s="17">
        <v>0.40512605111648298</v>
      </c>
      <c r="AS12" s="17">
        <v>0.16917758728063201</v>
      </c>
      <c r="AT12" s="17">
        <v>0.255072119291893</v>
      </c>
      <c r="AU12" s="17"/>
      <c r="AV12" s="17">
        <v>0.37634005441513702</v>
      </c>
      <c r="AW12" s="17">
        <v>0.34359913580097301</v>
      </c>
      <c r="AX12" s="17">
        <v>0.40870731044530001</v>
      </c>
      <c r="AY12" s="17">
        <v>0.24382137542594501</v>
      </c>
      <c r="AZ12" s="17">
        <v>0.30040333485807003</v>
      </c>
    </row>
    <row r="13" spans="2:52" ht="58" x14ac:dyDescent="0.35">
      <c r="B13" s="18" t="s">
        <v>168</v>
      </c>
      <c r="C13" s="17">
        <v>0.32857620006632599</v>
      </c>
      <c r="D13" s="17">
        <v>0.33932065859152299</v>
      </c>
      <c r="E13" s="17">
        <v>0.31815895108021602</v>
      </c>
      <c r="F13" s="17"/>
      <c r="G13" s="17">
        <v>0.29628228987167399</v>
      </c>
      <c r="H13" s="17">
        <v>0.30229231083681302</v>
      </c>
      <c r="I13" s="17">
        <v>0.32025253107091201</v>
      </c>
      <c r="J13" s="17">
        <v>0.30638914217104701</v>
      </c>
      <c r="K13" s="17">
        <v>0.33255949653237998</v>
      </c>
      <c r="L13" s="17">
        <v>0.39363459057825601</v>
      </c>
      <c r="M13" s="17"/>
      <c r="N13" s="17">
        <v>0.38248309370043598</v>
      </c>
      <c r="O13" s="17">
        <v>0.33690725838404501</v>
      </c>
      <c r="P13" s="17">
        <v>0.292000974398266</v>
      </c>
      <c r="Q13" s="17">
        <v>0.29173369659360898</v>
      </c>
      <c r="R13" s="17"/>
      <c r="S13" s="17">
        <v>0.31277695993662002</v>
      </c>
      <c r="T13" s="17">
        <v>0.32406517179480099</v>
      </c>
      <c r="U13" s="17">
        <v>0.39124232562114403</v>
      </c>
      <c r="V13" s="17">
        <v>0.31513739073644198</v>
      </c>
      <c r="W13" s="17">
        <v>0.34142040947693097</v>
      </c>
      <c r="X13" s="17">
        <v>0.30657053970977199</v>
      </c>
      <c r="Y13" s="17">
        <v>0.34369869227025801</v>
      </c>
      <c r="Z13" s="17">
        <v>0.28001055616609299</v>
      </c>
      <c r="AA13" s="17">
        <v>0.33237572412087102</v>
      </c>
      <c r="AB13" s="17">
        <v>0.31809453263959703</v>
      </c>
      <c r="AC13" s="17">
        <v>0.35827468281232999</v>
      </c>
      <c r="AD13" s="17">
        <v>0.32354994722962699</v>
      </c>
      <c r="AE13" s="17"/>
      <c r="AF13" s="17">
        <v>0.27062986631090602</v>
      </c>
      <c r="AG13" s="17">
        <v>0.30816114532243799</v>
      </c>
      <c r="AH13" s="17">
        <v>0.37238228672474999</v>
      </c>
      <c r="AI13" s="17">
        <v>0.39762529948589898</v>
      </c>
      <c r="AJ13" s="17">
        <v>0.442512661380218</v>
      </c>
      <c r="AK13" s="17"/>
      <c r="AL13" s="17">
        <v>0.32212167261792002</v>
      </c>
      <c r="AM13" s="17">
        <v>0.37008237395357901</v>
      </c>
      <c r="AN13" s="17">
        <v>0.249113088129227</v>
      </c>
      <c r="AO13" s="17"/>
      <c r="AP13" s="17">
        <v>0.34222428636709101</v>
      </c>
      <c r="AQ13" s="17">
        <v>0.340262413891399</v>
      </c>
      <c r="AR13" s="17">
        <v>0.408318203211194</v>
      </c>
      <c r="AS13" s="17">
        <v>0.14300159557919201</v>
      </c>
      <c r="AT13" s="17">
        <v>0.26000661104994899</v>
      </c>
      <c r="AU13" s="17"/>
      <c r="AV13" s="17">
        <v>0.36263382838480801</v>
      </c>
      <c r="AW13" s="17">
        <v>0.35742163779080799</v>
      </c>
      <c r="AX13" s="17">
        <v>0.36472141553519399</v>
      </c>
      <c r="AY13" s="17">
        <v>0.264583932963185</v>
      </c>
      <c r="AZ13" s="17">
        <v>0.27760134408079401</v>
      </c>
    </row>
    <row r="14" spans="2:52" ht="29" x14ac:dyDescent="0.35">
      <c r="B14" s="18" t="s">
        <v>169</v>
      </c>
      <c r="C14" s="17">
        <v>0.32644970225263298</v>
      </c>
      <c r="D14" s="17">
        <v>0.33086291154080999</v>
      </c>
      <c r="E14" s="17">
        <v>0.323296941021465</v>
      </c>
      <c r="F14" s="17"/>
      <c r="G14" s="17">
        <v>0.327379054132798</v>
      </c>
      <c r="H14" s="17">
        <v>0.30446572137290401</v>
      </c>
      <c r="I14" s="17">
        <v>0.30504801809307103</v>
      </c>
      <c r="J14" s="17">
        <v>0.303242575877193</v>
      </c>
      <c r="K14" s="17">
        <v>0.35598873200164199</v>
      </c>
      <c r="L14" s="17">
        <v>0.36023071244321497</v>
      </c>
      <c r="M14" s="17"/>
      <c r="N14" s="17">
        <v>0.37640501678666299</v>
      </c>
      <c r="O14" s="17">
        <v>0.311354937896756</v>
      </c>
      <c r="P14" s="17">
        <v>0.29821986488011698</v>
      </c>
      <c r="Q14" s="17">
        <v>0.31586795427589898</v>
      </c>
      <c r="R14" s="17"/>
      <c r="S14" s="17">
        <v>0.33179627917996002</v>
      </c>
      <c r="T14" s="17">
        <v>0.32775406803726798</v>
      </c>
      <c r="U14" s="17">
        <v>0.37081864098390499</v>
      </c>
      <c r="V14" s="17">
        <v>0.31125489180580601</v>
      </c>
      <c r="W14" s="17">
        <v>0.36052783756149898</v>
      </c>
      <c r="X14" s="17">
        <v>0.27898012011667001</v>
      </c>
      <c r="Y14" s="17">
        <v>0.30736980201173503</v>
      </c>
      <c r="Z14" s="17">
        <v>0.36122007695147701</v>
      </c>
      <c r="AA14" s="17">
        <v>0.279209113082584</v>
      </c>
      <c r="AB14" s="17">
        <v>0.35064220451126599</v>
      </c>
      <c r="AC14" s="17">
        <v>0.323258393214235</v>
      </c>
      <c r="AD14" s="17">
        <v>0.39649418747395898</v>
      </c>
      <c r="AE14" s="17"/>
      <c r="AF14" s="17">
        <v>0.28420789008418901</v>
      </c>
      <c r="AG14" s="17">
        <v>0.31144558129962702</v>
      </c>
      <c r="AH14" s="17">
        <v>0.34068948978995101</v>
      </c>
      <c r="AI14" s="17">
        <v>0.38456030411945502</v>
      </c>
      <c r="AJ14" s="17">
        <v>0.39552982400105202</v>
      </c>
      <c r="AK14" s="17"/>
      <c r="AL14" s="17">
        <v>0.28131603156021201</v>
      </c>
      <c r="AM14" s="17">
        <v>0.37235453167332</v>
      </c>
      <c r="AN14" s="17">
        <v>0.28678578532738702</v>
      </c>
      <c r="AO14" s="17"/>
      <c r="AP14" s="17">
        <v>0.31391933745446299</v>
      </c>
      <c r="AQ14" s="17">
        <v>0.326891070450539</v>
      </c>
      <c r="AR14" s="17">
        <v>0.40439593190641798</v>
      </c>
      <c r="AS14" s="17">
        <v>0.21117946128432299</v>
      </c>
      <c r="AT14" s="17">
        <v>0.29595165656204298</v>
      </c>
      <c r="AU14" s="17"/>
      <c r="AV14" s="17">
        <v>0.31996842132289599</v>
      </c>
      <c r="AW14" s="17">
        <v>0.34951664162260099</v>
      </c>
      <c r="AX14" s="17">
        <v>0.39796325843271901</v>
      </c>
      <c r="AY14" s="17">
        <v>0.22210415425067101</v>
      </c>
      <c r="AZ14" s="17">
        <v>0.31915814567419298</v>
      </c>
    </row>
    <row r="15" spans="2:52" ht="29" x14ac:dyDescent="0.35">
      <c r="B15" s="18" t="s">
        <v>170</v>
      </c>
      <c r="C15" s="17">
        <v>0.32536506661509701</v>
      </c>
      <c r="D15" s="17">
        <v>0.344122112749218</v>
      </c>
      <c r="E15" s="17">
        <v>0.308241124142145</v>
      </c>
      <c r="F15" s="17"/>
      <c r="G15" s="17">
        <v>0.27829001815913501</v>
      </c>
      <c r="H15" s="17">
        <v>0.29779355460450202</v>
      </c>
      <c r="I15" s="17">
        <v>0.331019329904646</v>
      </c>
      <c r="J15" s="17">
        <v>0.28750225387950301</v>
      </c>
      <c r="K15" s="17">
        <v>0.36926388223883999</v>
      </c>
      <c r="L15" s="17">
        <v>0.37584969678069502</v>
      </c>
      <c r="M15" s="17"/>
      <c r="N15" s="17">
        <v>0.363731454814536</v>
      </c>
      <c r="O15" s="17">
        <v>0.33329333199631</v>
      </c>
      <c r="P15" s="17">
        <v>0.30240889773423901</v>
      </c>
      <c r="Q15" s="17">
        <v>0.29677663523930797</v>
      </c>
      <c r="R15" s="17"/>
      <c r="S15" s="17">
        <v>0.310902389250445</v>
      </c>
      <c r="T15" s="17">
        <v>0.321345140812418</v>
      </c>
      <c r="U15" s="17">
        <v>0.355502777332799</v>
      </c>
      <c r="V15" s="17">
        <v>0.309431301416983</v>
      </c>
      <c r="W15" s="17">
        <v>0.32566355022992499</v>
      </c>
      <c r="X15" s="17">
        <v>0.31011053998430699</v>
      </c>
      <c r="Y15" s="17">
        <v>0.32537735951826202</v>
      </c>
      <c r="Z15" s="17">
        <v>0.395014589672602</v>
      </c>
      <c r="AA15" s="17">
        <v>0.288941122784589</v>
      </c>
      <c r="AB15" s="17">
        <v>0.33734596150075202</v>
      </c>
      <c r="AC15" s="17">
        <v>0.35953544641421797</v>
      </c>
      <c r="AD15" s="17">
        <v>0.37054230971685997</v>
      </c>
      <c r="AE15" s="17"/>
      <c r="AF15" s="17">
        <v>0.29459263717542</v>
      </c>
      <c r="AG15" s="17">
        <v>0.33008112103704101</v>
      </c>
      <c r="AH15" s="17">
        <v>0.35045635081976501</v>
      </c>
      <c r="AI15" s="17">
        <v>0.34280532267036201</v>
      </c>
      <c r="AJ15" s="17">
        <v>0.24595781871257599</v>
      </c>
      <c r="AK15" s="17"/>
      <c r="AL15" s="17">
        <v>0.29998001297257698</v>
      </c>
      <c r="AM15" s="17">
        <v>0.37204885118009801</v>
      </c>
      <c r="AN15" s="17">
        <v>0.28111604708718002</v>
      </c>
      <c r="AO15" s="17"/>
      <c r="AP15" s="17">
        <v>0.339715574630786</v>
      </c>
      <c r="AQ15" s="17">
        <v>0.34589312466002697</v>
      </c>
      <c r="AR15" s="17">
        <v>0.342402771599079</v>
      </c>
      <c r="AS15" s="17">
        <v>0.20938270705340001</v>
      </c>
      <c r="AT15" s="17">
        <v>0.27014321130771601</v>
      </c>
      <c r="AU15" s="17"/>
      <c r="AV15" s="17">
        <v>0.36773410545103802</v>
      </c>
      <c r="AW15" s="17">
        <v>0.341320362289047</v>
      </c>
      <c r="AX15" s="17">
        <v>0.36744258059851798</v>
      </c>
      <c r="AY15" s="17">
        <v>0.27224041108691499</v>
      </c>
      <c r="AZ15" s="17">
        <v>0.23859436543516299</v>
      </c>
    </row>
    <row r="16" spans="2:52" ht="43.5" x14ac:dyDescent="0.35">
      <c r="B16" s="18" t="s">
        <v>171</v>
      </c>
      <c r="C16" s="17">
        <v>0.30779822992144601</v>
      </c>
      <c r="D16" s="17">
        <v>0.34114034210780197</v>
      </c>
      <c r="E16" s="17">
        <v>0.27634628774036002</v>
      </c>
      <c r="F16" s="17"/>
      <c r="G16" s="17">
        <v>0.32347773281647901</v>
      </c>
      <c r="H16" s="17">
        <v>0.29629003834413598</v>
      </c>
      <c r="I16" s="17">
        <v>0.28503303953857501</v>
      </c>
      <c r="J16" s="17">
        <v>0.25702654814690601</v>
      </c>
      <c r="K16" s="17">
        <v>0.32804377314432798</v>
      </c>
      <c r="L16" s="17">
        <v>0.35296322545679198</v>
      </c>
      <c r="M16" s="17"/>
      <c r="N16" s="17">
        <v>0.355518728291634</v>
      </c>
      <c r="O16" s="17">
        <v>0.31417568568648102</v>
      </c>
      <c r="P16" s="17">
        <v>0.29102697362751401</v>
      </c>
      <c r="Q16" s="17">
        <v>0.26504498946503502</v>
      </c>
      <c r="R16" s="17"/>
      <c r="S16" s="17">
        <v>0.34116992825853598</v>
      </c>
      <c r="T16" s="17">
        <v>0.29518953808443399</v>
      </c>
      <c r="U16" s="17">
        <v>0.31951207900753398</v>
      </c>
      <c r="V16" s="17">
        <v>0.25168037162142098</v>
      </c>
      <c r="W16" s="17">
        <v>0.29549963616313601</v>
      </c>
      <c r="X16" s="17">
        <v>0.27317537001427</v>
      </c>
      <c r="Y16" s="17">
        <v>0.30505675099297103</v>
      </c>
      <c r="Z16" s="17">
        <v>0.30154256777313598</v>
      </c>
      <c r="AA16" s="17">
        <v>0.31001057514608898</v>
      </c>
      <c r="AB16" s="17">
        <v>0.32708031942897797</v>
      </c>
      <c r="AC16" s="17">
        <v>0.34354374724811299</v>
      </c>
      <c r="AD16" s="17">
        <v>0.36651307278987699</v>
      </c>
      <c r="AE16" s="17"/>
      <c r="AF16" s="17">
        <v>0.25889878419998502</v>
      </c>
      <c r="AG16" s="17">
        <v>0.30727324150838398</v>
      </c>
      <c r="AH16" s="17">
        <v>0.33843280477094601</v>
      </c>
      <c r="AI16" s="17">
        <v>0.34867035758493098</v>
      </c>
      <c r="AJ16" s="17">
        <v>0.38672703758052801</v>
      </c>
      <c r="AK16" s="17"/>
      <c r="AL16" s="17">
        <v>0.29150819368380798</v>
      </c>
      <c r="AM16" s="17">
        <v>0.32966558913871702</v>
      </c>
      <c r="AN16" s="17">
        <v>0.26183820964562998</v>
      </c>
      <c r="AO16" s="17"/>
      <c r="AP16" s="17">
        <v>0.312687330732772</v>
      </c>
      <c r="AQ16" s="17">
        <v>0.33589386935138799</v>
      </c>
      <c r="AR16" s="17">
        <v>0.32664066579724599</v>
      </c>
      <c r="AS16" s="17">
        <v>0.16459490401590099</v>
      </c>
      <c r="AT16" s="17">
        <v>0.24711536899459799</v>
      </c>
      <c r="AU16" s="17"/>
      <c r="AV16" s="17">
        <v>0.32953206518190298</v>
      </c>
      <c r="AW16" s="17">
        <v>0.33820784426234701</v>
      </c>
      <c r="AX16" s="17">
        <v>0.33729414406289698</v>
      </c>
      <c r="AY16" s="17">
        <v>0.23626268068352901</v>
      </c>
      <c r="AZ16" s="17">
        <v>0.26014627039306298</v>
      </c>
    </row>
    <row r="17" spans="2:52" ht="43.5" x14ac:dyDescent="0.35">
      <c r="B17" s="18" t="s">
        <v>172</v>
      </c>
      <c r="C17" s="17">
        <v>0.26343331324208902</v>
      </c>
      <c r="D17" s="17">
        <v>0.27211256502084302</v>
      </c>
      <c r="E17" s="17">
        <v>0.25528197346155002</v>
      </c>
      <c r="F17" s="17"/>
      <c r="G17" s="17">
        <v>0.27835447451605999</v>
      </c>
      <c r="H17" s="17">
        <v>0.30236437431792501</v>
      </c>
      <c r="I17" s="17">
        <v>0.24715231776546701</v>
      </c>
      <c r="J17" s="17">
        <v>0.22513276834816001</v>
      </c>
      <c r="K17" s="17">
        <v>0.25260035125698599</v>
      </c>
      <c r="L17" s="17">
        <v>0.27339514796690401</v>
      </c>
      <c r="M17" s="17"/>
      <c r="N17" s="17">
        <v>0.30285909948451101</v>
      </c>
      <c r="O17" s="17">
        <v>0.26430641346165601</v>
      </c>
      <c r="P17" s="17">
        <v>0.24401822507968199</v>
      </c>
      <c r="Q17" s="17">
        <v>0.23726314035500901</v>
      </c>
      <c r="R17" s="17"/>
      <c r="S17" s="17">
        <v>0.27196618115286503</v>
      </c>
      <c r="T17" s="17">
        <v>0.26380175723855298</v>
      </c>
      <c r="U17" s="17">
        <v>0.25988424625490902</v>
      </c>
      <c r="V17" s="17">
        <v>0.25266351423232902</v>
      </c>
      <c r="W17" s="17">
        <v>0.24696981868080001</v>
      </c>
      <c r="X17" s="17">
        <v>0.19785945498294799</v>
      </c>
      <c r="Y17" s="17">
        <v>0.25314301130212902</v>
      </c>
      <c r="Z17" s="17">
        <v>0.25228453456022198</v>
      </c>
      <c r="AA17" s="17">
        <v>0.249914013723432</v>
      </c>
      <c r="AB17" s="17">
        <v>0.32233150117347997</v>
      </c>
      <c r="AC17" s="17">
        <v>0.25881855679856902</v>
      </c>
      <c r="AD17" s="17">
        <v>0.42181792224613202</v>
      </c>
      <c r="AE17" s="17"/>
      <c r="AF17" s="17">
        <v>0.213815579134985</v>
      </c>
      <c r="AG17" s="17">
        <v>0.24755711552672599</v>
      </c>
      <c r="AH17" s="17">
        <v>0.300095800230822</v>
      </c>
      <c r="AI17" s="17">
        <v>0.33663225756999998</v>
      </c>
      <c r="AJ17" s="17">
        <v>0.233670291939723</v>
      </c>
      <c r="AK17" s="17"/>
      <c r="AL17" s="17">
        <v>0.220008558118054</v>
      </c>
      <c r="AM17" s="17">
        <v>0.311610030958759</v>
      </c>
      <c r="AN17" s="17">
        <v>0.207191077512552</v>
      </c>
      <c r="AO17" s="17"/>
      <c r="AP17" s="17">
        <v>0.26106501797367099</v>
      </c>
      <c r="AQ17" s="17">
        <v>0.27703252681824703</v>
      </c>
      <c r="AR17" s="17">
        <v>0.30796562283052897</v>
      </c>
      <c r="AS17" s="17">
        <v>0.14996907492286801</v>
      </c>
      <c r="AT17" s="17">
        <v>0.18961026980635001</v>
      </c>
      <c r="AU17" s="17"/>
      <c r="AV17" s="17">
        <v>0.27786352131188102</v>
      </c>
      <c r="AW17" s="17">
        <v>0.27355675120403899</v>
      </c>
      <c r="AX17" s="17">
        <v>0.30995157046720501</v>
      </c>
      <c r="AY17" s="17">
        <v>0.20468170888271101</v>
      </c>
      <c r="AZ17" s="17">
        <v>0.19248815166889899</v>
      </c>
    </row>
    <row r="18" spans="2:52" ht="43.5" x14ac:dyDescent="0.35">
      <c r="B18" s="18" t="s">
        <v>173</v>
      </c>
      <c r="C18" s="17">
        <v>0.241881064105571</v>
      </c>
      <c r="D18" s="17">
        <v>0.26146570215523401</v>
      </c>
      <c r="E18" s="17">
        <v>0.22343159342895</v>
      </c>
      <c r="F18" s="17"/>
      <c r="G18" s="17">
        <v>0.22426493689945501</v>
      </c>
      <c r="H18" s="17">
        <v>0.231389254512919</v>
      </c>
      <c r="I18" s="17">
        <v>0.23352301096363801</v>
      </c>
      <c r="J18" s="17">
        <v>0.21854476093375799</v>
      </c>
      <c r="K18" s="17">
        <v>0.258105155283397</v>
      </c>
      <c r="L18" s="17">
        <v>0.27703420130979201</v>
      </c>
      <c r="M18" s="17"/>
      <c r="N18" s="17">
        <v>0.27414188261300099</v>
      </c>
      <c r="O18" s="17">
        <v>0.24454367028389601</v>
      </c>
      <c r="P18" s="17">
        <v>0.22933444861976199</v>
      </c>
      <c r="Q18" s="17">
        <v>0.21418713561359501</v>
      </c>
      <c r="R18" s="17"/>
      <c r="S18" s="17">
        <v>0.26318135753597</v>
      </c>
      <c r="T18" s="17">
        <v>0.24121703030979899</v>
      </c>
      <c r="U18" s="17">
        <v>0.27864737387021399</v>
      </c>
      <c r="V18" s="17">
        <v>0.23002967456408699</v>
      </c>
      <c r="W18" s="17">
        <v>0.23288591105277101</v>
      </c>
      <c r="X18" s="17">
        <v>0.20633201588854</v>
      </c>
      <c r="Y18" s="17">
        <v>0.23564953824177801</v>
      </c>
      <c r="Z18" s="17">
        <v>0.23437309073263701</v>
      </c>
      <c r="AA18" s="17">
        <v>0.21062296137635</v>
      </c>
      <c r="AB18" s="17">
        <v>0.30429053755610003</v>
      </c>
      <c r="AC18" s="17">
        <v>0.189304080408148</v>
      </c>
      <c r="AD18" s="17">
        <v>0.252162097252071</v>
      </c>
      <c r="AE18" s="17"/>
      <c r="AF18" s="17">
        <v>0.20793168218126301</v>
      </c>
      <c r="AG18" s="17">
        <v>0.20412484422510899</v>
      </c>
      <c r="AH18" s="17">
        <v>0.26742918956183698</v>
      </c>
      <c r="AI18" s="17">
        <v>0.31526464556841399</v>
      </c>
      <c r="AJ18" s="17">
        <v>0.30097710947781697</v>
      </c>
      <c r="AK18" s="17"/>
      <c r="AL18" s="17">
        <v>0.20919460354530101</v>
      </c>
      <c r="AM18" s="17">
        <v>0.29288117197486102</v>
      </c>
      <c r="AN18" s="17">
        <v>0.21618914749090301</v>
      </c>
      <c r="AO18" s="17"/>
      <c r="AP18" s="17">
        <v>0.248134360832234</v>
      </c>
      <c r="AQ18" s="17">
        <v>0.25780893973366398</v>
      </c>
      <c r="AR18" s="17">
        <v>0.28311979015260302</v>
      </c>
      <c r="AS18" s="17">
        <v>0.207979311652638</v>
      </c>
      <c r="AT18" s="17">
        <v>0.188303676604196</v>
      </c>
      <c r="AU18" s="17"/>
      <c r="AV18" s="17">
        <v>0.26771025190147002</v>
      </c>
      <c r="AW18" s="17">
        <v>0.250113642973605</v>
      </c>
      <c r="AX18" s="17">
        <v>0.27711910847697702</v>
      </c>
      <c r="AY18" s="17">
        <v>0.186219409340452</v>
      </c>
      <c r="AZ18" s="17">
        <v>0.17613644692037</v>
      </c>
    </row>
    <row r="19" spans="2:52" ht="43.5" x14ac:dyDescent="0.35">
      <c r="B19" s="18" t="s">
        <v>174</v>
      </c>
      <c r="C19" s="17">
        <v>0.20030721499755999</v>
      </c>
      <c r="D19" s="17">
        <v>0.22175001255120999</v>
      </c>
      <c r="E19" s="17">
        <v>0.180649724796209</v>
      </c>
      <c r="F19" s="17"/>
      <c r="G19" s="17">
        <v>0.23275695604076599</v>
      </c>
      <c r="H19" s="17">
        <v>0.19091980851395501</v>
      </c>
      <c r="I19" s="17">
        <v>0.17818853292131401</v>
      </c>
      <c r="J19" s="17">
        <v>0.18185771132033701</v>
      </c>
      <c r="K19" s="17">
        <v>0.189048613572004</v>
      </c>
      <c r="L19" s="17">
        <v>0.22695581998801401</v>
      </c>
      <c r="M19" s="17"/>
      <c r="N19" s="17">
        <v>0.22402582599392401</v>
      </c>
      <c r="O19" s="17">
        <v>0.19361714149770501</v>
      </c>
      <c r="P19" s="17">
        <v>0.18844488152525801</v>
      </c>
      <c r="Q19" s="17">
        <v>0.19344663969428799</v>
      </c>
      <c r="R19" s="17"/>
      <c r="S19" s="17">
        <v>0.21293367493798501</v>
      </c>
      <c r="T19" s="17">
        <v>0.16033679104750101</v>
      </c>
      <c r="U19" s="17">
        <v>0.191638154399144</v>
      </c>
      <c r="V19" s="17">
        <v>0.176898716954486</v>
      </c>
      <c r="W19" s="17">
        <v>0.20239478992333099</v>
      </c>
      <c r="X19" s="17">
        <v>0.18734898076909701</v>
      </c>
      <c r="Y19" s="17">
        <v>0.223157315392988</v>
      </c>
      <c r="Z19" s="17">
        <v>0.214665959139996</v>
      </c>
      <c r="AA19" s="17">
        <v>0.19737198935167399</v>
      </c>
      <c r="AB19" s="17">
        <v>0.24104677304368299</v>
      </c>
      <c r="AC19" s="17">
        <v>0.185072713005935</v>
      </c>
      <c r="AD19" s="17">
        <v>0.27579754444390198</v>
      </c>
      <c r="AE19" s="17"/>
      <c r="AF19" s="17">
        <v>0.18002342728013099</v>
      </c>
      <c r="AG19" s="17">
        <v>0.172254946511289</v>
      </c>
      <c r="AH19" s="17">
        <v>0.21914509050447001</v>
      </c>
      <c r="AI19" s="17">
        <v>0.22150302576071501</v>
      </c>
      <c r="AJ19" s="17">
        <v>0.32882735976059002</v>
      </c>
      <c r="AK19" s="17"/>
      <c r="AL19" s="17">
        <v>0.17361807482460301</v>
      </c>
      <c r="AM19" s="17">
        <v>0.233738448729718</v>
      </c>
      <c r="AN19" s="17">
        <v>0.14871955615070601</v>
      </c>
      <c r="AO19" s="17"/>
      <c r="AP19" s="17">
        <v>0.19507890498435401</v>
      </c>
      <c r="AQ19" s="17">
        <v>0.211703351792286</v>
      </c>
      <c r="AR19" s="17">
        <v>0.22398981068165999</v>
      </c>
      <c r="AS19" s="17">
        <v>0.21060535046521001</v>
      </c>
      <c r="AT19" s="17">
        <v>0.14874111964779901</v>
      </c>
      <c r="AU19" s="17"/>
      <c r="AV19" s="17">
        <v>0.208276634560257</v>
      </c>
      <c r="AW19" s="17">
        <v>0.222341581955493</v>
      </c>
      <c r="AX19" s="17">
        <v>0.229749606475807</v>
      </c>
      <c r="AY19" s="17">
        <v>0.17201649053356299</v>
      </c>
      <c r="AZ19" s="17">
        <v>0.137969446160005</v>
      </c>
    </row>
    <row r="20" spans="2:52" ht="58" x14ac:dyDescent="0.35">
      <c r="B20" s="18" t="s">
        <v>175</v>
      </c>
      <c r="C20" s="17">
        <v>6.1429871192463299E-2</v>
      </c>
      <c r="D20" s="17">
        <v>6.1515925248848101E-2</v>
      </c>
      <c r="E20" s="17">
        <v>6.1732070048509502E-2</v>
      </c>
      <c r="F20" s="17"/>
      <c r="G20" s="17">
        <v>1.89130332910393E-2</v>
      </c>
      <c r="H20" s="17">
        <v>3.1303342112028301E-2</v>
      </c>
      <c r="I20" s="17">
        <v>4.2660202992122601E-2</v>
      </c>
      <c r="J20" s="17">
        <v>6.8304815404535799E-2</v>
      </c>
      <c r="K20" s="17">
        <v>9.92561951080385E-2</v>
      </c>
      <c r="L20" s="17">
        <v>9.8605384920396194E-2</v>
      </c>
      <c r="M20" s="17"/>
      <c r="N20" s="17">
        <v>4.3169961739961502E-2</v>
      </c>
      <c r="O20" s="17">
        <v>6.9034200590305198E-2</v>
      </c>
      <c r="P20" s="17">
        <v>5.7041005547310397E-2</v>
      </c>
      <c r="Q20" s="17">
        <v>7.5902961365835797E-2</v>
      </c>
      <c r="R20" s="17"/>
      <c r="S20" s="17">
        <v>4.3226384599150999E-2</v>
      </c>
      <c r="T20" s="17">
        <v>4.99180022727767E-2</v>
      </c>
      <c r="U20" s="17">
        <v>5.0438427741647203E-2</v>
      </c>
      <c r="V20" s="17">
        <v>6.0293087786976902E-2</v>
      </c>
      <c r="W20" s="17">
        <v>4.6274297713838501E-2</v>
      </c>
      <c r="X20" s="17">
        <v>7.2089226652747695E-2</v>
      </c>
      <c r="Y20" s="17">
        <v>9.8189364016282601E-2</v>
      </c>
      <c r="Z20" s="17">
        <v>7.1195964801098702E-2</v>
      </c>
      <c r="AA20" s="17">
        <v>6.2777484178722406E-2</v>
      </c>
      <c r="AB20" s="17">
        <v>7.3929174871242703E-2</v>
      </c>
      <c r="AC20" s="17">
        <v>7.8340373472456801E-2</v>
      </c>
      <c r="AD20" s="17">
        <v>5.0696111754961498E-2</v>
      </c>
      <c r="AE20" s="17"/>
      <c r="AF20" s="17">
        <v>9.1259264049432298E-2</v>
      </c>
      <c r="AG20" s="17">
        <v>5.6024009120867399E-2</v>
      </c>
      <c r="AH20" s="17">
        <v>3.9003390546403803E-2</v>
      </c>
      <c r="AI20" s="17">
        <v>2.32726030069615E-2</v>
      </c>
      <c r="AJ20" s="17">
        <v>6.5174077693272894E-2</v>
      </c>
      <c r="AK20" s="17"/>
      <c r="AL20" s="17">
        <v>0.10467853517532801</v>
      </c>
      <c r="AM20" s="17">
        <v>2.8639518756287001E-2</v>
      </c>
      <c r="AN20" s="17">
        <v>7.6601859672936701E-2</v>
      </c>
      <c r="AO20" s="17"/>
      <c r="AP20" s="17">
        <v>7.2690467538234604E-2</v>
      </c>
      <c r="AQ20" s="17">
        <v>3.7860218372623801E-2</v>
      </c>
      <c r="AR20" s="17">
        <v>3.1811739983052201E-2</v>
      </c>
      <c r="AS20" s="17">
        <v>0.25152273784638002</v>
      </c>
      <c r="AT20" s="17">
        <v>9.5023123748556204E-2</v>
      </c>
      <c r="AU20" s="17"/>
      <c r="AV20" s="17">
        <v>5.2661023306232402E-2</v>
      </c>
      <c r="AW20" s="17">
        <v>3.4508543635894201E-2</v>
      </c>
      <c r="AX20" s="17">
        <v>3.0935316414007302E-2</v>
      </c>
      <c r="AY20" s="17">
        <v>0.17204547550993399</v>
      </c>
      <c r="AZ20" s="17">
        <v>4.9022195337383202E-2</v>
      </c>
    </row>
    <row r="21" spans="2:52" x14ac:dyDescent="0.35">
      <c r="B21" s="18" t="s">
        <v>141</v>
      </c>
      <c r="C21" s="17">
        <v>1.12244563243051E-3</v>
      </c>
      <c r="D21" s="17">
        <v>1.20516203618599E-3</v>
      </c>
      <c r="E21" s="17">
        <v>1.0488146267092001E-3</v>
      </c>
      <c r="F21" s="17"/>
      <c r="G21" s="17">
        <v>0</v>
      </c>
      <c r="H21" s="17">
        <v>2.6638929079914899E-3</v>
      </c>
      <c r="I21" s="17">
        <v>2.5398115171572401E-3</v>
      </c>
      <c r="J21" s="17">
        <v>0</v>
      </c>
      <c r="K21" s="17">
        <v>0</v>
      </c>
      <c r="L21" s="17">
        <v>1.1215570615557701E-3</v>
      </c>
      <c r="M21" s="17"/>
      <c r="N21" s="17">
        <v>1.4374599519672E-3</v>
      </c>
      <c r="O21" s="17">
        <v>7.9510547741662202E-4</v>
      </c>
      <c r="P21" s="17">
        <v>0</v>
      </c>
      <c r="Q21" s="17">
        <v>2.12316456311099E-3</v>
      </c>
      <c r="R21" s="17"/>
      <c r="S21" s="17">
        <v>2.1598388852410899E-3</v>
      </c>
      <c r="T21" s="17">
        <v>1.58576089658333E-3</v>
      </c>
      <c r="U21" s="17">
        <v>2.83583973039255E-3</v>
      </c>
      <c r="V21" s="17">
        <v>1.69345431775897E-3</v>
      </c>
      <c r="W21" s="17">
        <v>0</v>
      </c>
      <c r="X21" s="17">
        <v>2.6071201790710502E-3</v>
      </c>
      <c r="Y21" s="17">
        <v>0</v>
      </c>
      <c r="Z21" s="17">
        <v>0</v>
      </c>
      <c r="AA21" s="17">
        <v>0</v>
      </c>
      <c r="AB21" s="17">
        <v>0</v>
      </c>
      <c r="AC21" s="17">
        <v>0</v>
      </c>
      <c r="AD21" s="17">
        <v>0</v>
      </c>
      <c r="AE21" s="17"/>
      <c r="AF21" s="17">
        <v>0</v>
      </c>
      <c r="AG21" s="17">
        <v>1.0517496945993E-3</v>
      </c>
      <c r="AH21" s="17">
        <v>1.11774409532099E-3</v>
      </c>
      <c r="AI21" s="17">
        <v>0</v>
      </c>
      <c r="AJ21" s="17">
        <v>1.09395848065965E-2</v>
      </c>
      <c r="AK21" s="17"/>
      <c r="AL21" s="17">
        <v>2.2568870701361E-3</v>
      </c>
      <c r="AM21" s="17">
        <v>3.7734045667589501E-4</v>
      </c>
      <c r="AN21" s="17">
        <v>1.30339158385585E-3</v>
      </c>
      <c r="AO21" s="17"/>
      <c r="AP21" s="17">
        <v>1.39449322843406E-3</v>
      </c>
      <c r="AQ21" s="17">
        <v>1.7457990947941299E-3</v>
      </c>
      <c r="AR21" s="17">
        <v>2.3872879797205899E-3</v>
      </c>
      <c r="AS21" s="17">
        <v>0</v>
      </c>
      <c r="AT21" s="17">
        <v>0</v>
      </c>
      <c r="AU21" s="17"/>
      <c r="AV21" s="17">
        <v>0</v>
      </c>
      <c r="AW21" s="17">
        <v>7.7558359536462895E-4</v>
      </c>
      <c r="AX21" s="17">
        <v>2.21465674389023E-3</v>
      </c>
      <c r="AY21" s="17">
        <v>2.1798830038347199E-3</v>
      </c>
      <c r="AZ21" s="17">
        <v>0</v>
      </c>
    </row>
    <row r="22" spans="2:52" x14ac:dyDescent="0.35">
      <c r="B22" s="18" t="s">
        <v>57</v>
      </c>
      <c r="C22" s="19">
        <v>9.5163219011741296E-2</v>
      </c>
      <c r="D22" s="19">
        <v>7.8428467045751196E-2</v>
      </c>
      <c r="E22" s="19">
        <v>0.110510781891552</v>
      </c>
      <c r="F22" s="19"/>
      <c r="G22" s="19">
        <v>4.9598627432715502E-2</v>
      </c>
      <c r="H22" s="19">
        <v>0.105526876165183</v>
      </c>
      <c r="I22" s="19">
        <v>9.7831772278735796E-2</v>
      </c>
      <c r="J22" s="19">
        <v>0.13108366294003301</v>
      </c>
      <c r="K22" s="19">
        <v>8.4000133787436704E-2</v>
      </c>
      <c r="L22" s="19">
        <v>9.3151815126841897E-2</v>
      </c>
      <c r="M22" s="19"/>
      <c r="N22" s="19">
        <v>5.3246710953016398E-2</v>
      </c>
      <c r="O22" s="19">
        <v>9.3482828980563398E-2</v>
      </c>
      <c r="P22" s="19">
        <v>8.4137175321824298E-2</v>
      </c>
      <c r="Q22" s="19">
        <v>0.15099922713574199</v>
      </c>
      <c r="R22" s="19"/>
      <c r="S22" s="19">
        <v>7.2950804611522604E-2</v>
      </c>
      <c r="T22" s="19">
        <v>9.7561522499348505E-2</v>
      </c>
      <c r="U22" s="19">
        <v>8.4947306183268997E-2</v>
      </c>
      <c r="V22" s="19">
        <v>0.11561581515050701</v>
      </c>
      <c r="W22" s="19">
        <v>0.110568401492492</v>
      </c>
      <c r="X22" s="19">
        <v>0.119175223011927</v>
      </c>
      <c r="Y22" s="19">
        <v>9.5544604351392295E-2</v>
      </c>
      <c r="Z22" s="19">
        <v>7.2420574641949606E-2</v>
      </c>
      <c r="AA22" s="19">
        <v>0.10291276168168299</v>
      </c>
      <c r="AB22" s="19">
        <v>9.60530198482661E-2</v>
      </c>
      <c r="AC22" s="19">
        <v>9.3320360503011499E-2</v>
      </c>
      <c r="AD22" s="19">
        <v>4.7619183697944698E-2</v>
      </c>
      <c r="AE22" s="19"/>
      <c r="AF22" s="19">
        <v>0.145244253718287</v>
      </c>
      <c r="AG22" s="19">
        <v>9.7110677848792501E-2</v>
      </c>
      <c r="AH22" s="19">
        <v>5.59097671027496E-2</v>
      </c>
      <c r="AI22" s="19">
        <v>4.2964961640161697E-2</v>
      </c>
      <c r="AJ22" s="19">
        <v>8.1179868897451601E-2</v>
      </c>
      <c r="AK22" s="19"/>
      <c r="AL22" s="19">
        <v>9.2379100718314303E-2</v>
      </c>
      <c r="AM22" s="19">
        <v>7.1462143130434294E-2</v>
      </c>
      <c r="AN22" s="19">
        <v>0.156416451461073</v>
      </c>
      <c r="AO22" s="19"/>
      <c r="AP22" s="19">
        <v>7.3974152437325302E-2</v>
      </c>
      <c r="AQ22" s="19">
        <v>7.7018701853285701E-2</v>
      </c>
      <c r="AR22" s="19">
        <v>6.1617409997629602E-2</v>
      </c>
      <c r="AS22" s="19">
        <v>7.2686662958520304E-2</v>
      </c>
      <c r="AT22" s="19">
        <v>0.188754515046821</v>
      </c>
      <c r="AU22" s="19"/>
      <c r="AV22" s="19">
        <v>6.6955351794106999E-2</v>
      </c>
      <c r="AW22" s="19">
        <v>6.7279613077141406E-2</v>
      </c>
      <c r="AX22" s="19">
        <v>6.7772931173550099E-2</v>
      </c>
      <c r="AY22" s="19">
        <v>8.2248467589313701E-2</v>
      </c>
      <c r="AZ22" s="19">
        <v>0.20825559742129901</v>
      </c>
    </row>
    <row r="23" spans="2:52" x14ac:dyDescent="0.35">
      <c r="B23" s="16"/>
    </row>
    <row r="24" spans="2:52" x14ac:dyDescent="0.35">
      <c r="B24" t="s">
        <v>84</v>
      </c>
    </row>
    <row r="25" spans="2:52" x14ac:dyDescent="0.35">
      <c r="B25" t="s">
        <v>85</v>
      </c>
    </row>
    <row r="27" spans="2:52" x14ac:dyDescent="0.35">
      <c r="B27" s="8" t="str">
        <f>HYPERLINK("#'Contents'!A1", "Return to Contents")</f>
        <v>Return to Contents</v>
      </c>
    </row>
  </sheetData>
  <mergeCells count="9">
    <mergeCell ref="AL5:AN5"/>
    <mergeCell ref="AP5:AT5"/>
    <mergeCell ref="AV5:AZ5"/>
    <mergeCell ref="D2:AT2"/>
    <mergeCell ref="D5:E5"/>
    <mergeCell ref="G5:L5"/>
    <mergeCell ref="N5:Q5"/>
    <mergeCell ref="S5:AD5"/>
    <mergeCell ref="AF5:AJ5"/>
  </mergeCells>
  <pageMargins left="0.7" right="0.7" top="0.75" bottom="0.75" header="0.3" footer="0.3"/>
  <pageSetup paperSize="9"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B2:H19"/>
  <sheetViews>
    <sheetView showGridLines="0" workbookViewId="0">
      <pane xSplit="2" topLeftCell="C1" activePane="topRight" state="frozen"/>
      <selection pane="topRight"/>
    </sheetView>
  </sheetViews>
  <sheetFormatPr defaultColWidth="10.90625" defaultRowHeight="14.5" x14ac:dyDescent="0.35"/>
  <cols>
    <col min="2" max="2" width="25.7265625" customWidth="1"/>
    <col min="3" max="8" width="20.7265625" customWidth="1"/>
  </cols>
  <sheetData>
    <row r="2" spans="2:8" ht="40" customHeight="1" x14ac:dyDescent="0.35">
      <c r="D2" s="31" t="s">
        <v>187</v>
      </c>
      <c r="E2" s="27"/>
      <c r="F2" s="27"/>
      <c r="G2" s="27"/>
      <c r="H2" s="27"/>
    </row>
    <row r="6" spans="2:8" ht="50" customHeight="1" x14ac:dyDescent="0.35">
      <c r="B6" s="20" t="s">
        <v>15</v>
      </c>
      <c r="C6" s="20" t="s">
        <v>177</v>
      </c>
      <c r="D6" s="20" t="s">
        <v>178</v>
      </c>
      <c r="E6" s="20" t="s">
        <v>179</v>
      </c>
      <c r="F6" s="20" t="s">
        <v>180</v>
      </c>
      <c r="G6" s="20" t="s">
        <v>181</v>
      </c>
    </row>
    <row r="7" spans="2:8" ht="29" x14ac:dyDescent="0.35">
      <c r="B7" s="18" t="s">
        <v>182</v>
      </c>
      <c r="C7" s="17">
        <v>8.5165064127969606E-2</v>
      </c>
      <c r="D7" s="17">
        <v>8.41807197495959E-2</v>
      </c>
      <c r="E7" s="17">
        <v>7.0497070070782195E-2</v>
      </c>
      <c r="F7" s="17">
        <v>0.11333262978964399</v>
      </c>
      <c r="G7" s="17">
        <v>0.120003573775638</v>
      </c>
    </row>
    <row r="8" spans="2:8" x14ac:dyDescent="0.35">
      <c r="B8" s="18" t="s">
        <v>183</v>
      </c>
      <c r="C8" s="17">
        <v>0.16743059769059601</v>
      </c>
      <c r="D8" s="17">
        <v>0.14049462677059099</v>
      </c>
      <c r="E8" s="17">
        <v>0.14788465218705901</v>
      </c>
      <c r="F8" s="17">
        <v>0.19496353209758999</v>
      </c>
      <c r="G8" s="17">
        <v>0.38933214169443903</v>
      </c>
    </row>
    <row r="9" spans="2:8" ht="29" x14ac:dyDescent="0.35">
      <c r="B9" s="18" t="s">
        <v>184</v>
      </c>
      <c r="C9" s="17">
        <v>0.26264450389480398</v>
      </c>
      <c r="D9" s="17">
        <v>0.224832129082494</v>
      </c>
      <c r="E9" s="17">
        <v>0.21442994509532101</v>
      </c>
      <c r="F9" s="17">
        <v>0.26837503460737999</v>
      </c>
      <c r="G9" s="17">
        <v>0.26635969352060701</v>
      </c>
    </row>
    <row r="10" spans="2:8" x14ac:dyDescent="0.35">
      <c r="B10" s="18" t="s">
        <v>185</v>
      </c>
      <c r="C10" s="17">
        <v>0.28249309588907801</v>
      </c>
      <c r="D10" s="17">
        <v>0.303174116123757</v>
      </c>
      <c r="E10" s="17">
        <v>0.26778304492286997</v>
      </c>
      <c r="F10" s="17">
        <v>0.23242569795365101</v>
      </c>
      <c r="G10" s="17">
        <v>8.3512532953464905E-2</v>
      </c>
    </row>
    <row r="11" spans="2:8" x14ac:dyDescent="0.35">
      <c r="B11" s="18" t="s">
        <v>186</v>
      </c>
      <c r="C11" s="17">
        <v>9.5441575755749797E-2</v>
      </c>
      <c r="D11" s="17">
        <v>0.13813399325746201</v>
      </c>
      <c r="E11" s="17">
        <v>0.20184384663862101</v>
      </c>
      <c r="F11" s="17">
        <v>9.1797350213917606E-2</v>
      </c>
      <c r="G11" s="17">
        <v>4.0047882140877698E-2</v>
      </c>
    </row>
    <row r="12" spans="2:8" x14ac:dyDescent="0.35">
      <c r="B12" s="18" t="s">
        <v>96</v>
      </c>
      <c r="C12" s="17">
        <v>0.106825162641802</v>
      </c>
      <c r="D12" s="17">
        <v>0.1091844150161</v>
      </c>
      <c r="E12" s="17">
        <v>9.7561441085347395E-2</v>
      </c>
      <c r="F12" s="17">
        <v>9.9105755337817805E-2</v>
      </c>
      <c r="G12" s="17">
        <v>0.10074417591497301</v>
      </c>
    </row>
    <row r="13" spans="2:8" x14ac:dyDescent="0.35">
      <c r="B13" s="16"/>
      <c r="C13" s="16"/>
      <c r="D13" s="16"/>
      <c r="E13" s="16"/>
      <c r="F13" s="16"/>
      <c r="G13" s="16"/>
    </row>
    <row r="14" spans="2:8" x14ac:dyDescent="0.35">
      <c r="B14" t="s">
        <v>84</v>
      </c>
    </row>
    <row r="15" spans="2:8" x14ac:dyDescent="0.35">
      <c r="B15" t="s">
        <v>85</v>
      </c>
    </row>
    <row r="19" spans="2:2" x14ac:dyDescent="0.35">
      <c r="B19" s="8" t="str">
        <f>HYPERLINK("#'Contents'!A1", "Return to Contents")</f>
        <v>Return to Contents</v>
      </c>
    </row>
  </sheetData>
  <mergeCells count="1">
    <mergeCell ref="D2:H2"/>
  </mergeCells>
  <pageMargins left="0.7" right="0.7" top="0.75" bottom="0.75" header="0.3" footer="0.3"/>
  <pageSetup paperSize="9"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B2:AZ19"/>
  <sheetViews>
    <sheetView showGridLines="0" workbookViewId="0">
      <pane xSplit="2" topLeftCell="C1" activePane="topRight" state="frozen"/>
      <selection pane="topRight"/>
    </sheetView>
  </sheetViews>
  <sheetFormatPr defaultColWidth="10.90625" defaultRowHeight="14.5" x14ac:dyDescent="0.35"/>
  <cols>
    <col min="2" max="2" width="25.7265625" customWidth="1"/>
    <col min="3" max="5" width="10.7265625" customWidth="1"/>
    <col min="6" max="6" width="2.1796875" customWidth="1"/>
    <col min="7" max="12" width="10.7265625" customWidth="1"/>
    <col min="13" max="13" width="2.1796875" customWidth="1"/>
    <col min="14" max="17" width="10.7265625" customWidth="1"/>
    <col min="18" max="18" width="2.1796875" customWidth="1"/>
    <col min="19" max="30" width="10.7265625" customWidth="1"/>
    <col min="31" max="31" width="2.1796875" customWidth="1"/>
    <col min="32" max="36" width="10.7265625" customWidth="1"/>
    <col min="37" max="37" width="2.1796875" customWidth="1"/>
    <col min="38" max="40" width="10.7265625" customWidth="1"/>
    <col min="41" max="41" width="2.1796875" customWidth="1"/>
    <col min="42" max="46" width="10.7265625" customWidth="1"/>
    <col min="47" max="47" width="2.1796875" customWidth="1"/>
    <col min="48" max="52" width="10.7265625" customWidth="1"/>
    <col min="53" max="53" width="2.1796875" customWidth="1"/>
  </cols>
  <sheetData>
    <row r="2" spans="2:52" ht="40" customHeight="1" x14ac:dyDescent="0.35">
      <c r="D2" s="31" t="s">
        <v>188</v>
      </c>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row>
    <row r="5" spans="2:52" ht="30" customHeight="1" x14ac:dyDescent="0.35">
      <c r="B5" s="15"/>
      <c r="C5" s="15"/>
      <c r="D5" s="30" t="s">
        <v>58</v>
      </c>
      <c r="E5" s="30"/>
      <c r="F5" s="15"/>
      <c r="G5" s="30" t="s">
        <v>59</v>
      </c>
      <c r="H5" s="30"/>
      <c r="I5" s="30"/>
      <c r="J5" s="30"/>
      <c r="K5" s="30"/>
      <c r="L5" s="30"/>
      <c r="M5" s="15"/>
      <c r="N5" s="30" t="s">
        <v>60</v>
      </c>
      <c r="O5" s="30"/>
      <c r="P5" s="30"/>
      <c r="Q5" s="30"/>
      <c r="R5" s="15"/>
      <c r="S5" s="30" t="s">
        <v>61</v>
      </c>
      <c r="T5" s="30"/>
      <c r="U5" s="30"/>
      <c r="V5" s="30"/>
      <c r="W5" s="30"/>
      <c r="X5" s="30"/>
      <c r="Y5" s="30"/>
      <c r="Z5" s="30"/>
      <c r="AA5" s="30"/>
      <c r="AB5" s="30"/>
      <c r="AC5" s="30"/>
      <c r="AD5" s="30"/>
      <c r="AE5" s="15"/>
      <c r="AF5" s="30" t="s">
        <v>62</v>
      </c>
      <c r="AG5" s="30"/>
      <c r="AH5" s="30"/>
      <c r="AI5" s="30"/>
      <c r="AJ5" s="30"/>
      <c r="AK5" s="15"/>
      <c r="AL5" s="30" t="s">
        <v>63</v>
      </c>
      <c r="AM5" s="30"/>
      <c r="AN5" s="30"/>
      <c r="AO5" s="15"/>
      <c r="AP5" s="30" t="s">
        <v>64</v>
      </c>
      <c r="AQ5" s="30"/>
      <c r="AR5" s="30"/>
      <c r="AS5" s="30"/>
      <c r="AT5" s="30"/>
      <c r="AU5" s="15"/>
      <c r="AV5" s="30" t="s">
        <v>65</v>
      </c>
      <c r="AW5" s="30"/>
      <c r="AX5" s="30"/>
      <c r="AY5" s="30"/>
      <c r="AZ5" s="30"/>
    </row>
    <row r="6" spans="2:52" ht="72.5" x14ac:dyDescent="0.35">
      <c r="B6" t="s">
        <v>15</v>
      </c>
      <c r="C6" s="9" t="s">
        <v>16</v>
      </c>
      <c r="D6" s="12" t="s">
        <v>17</v>
      </c>
      <c r="E6" s="12" t="s">
        <v>18</v>
      </c>
      <c r="G6" s="12" t="s">
        <v>21</v>
      </c>
      <c r="H6" s="12" t="s">
        <v>22</v>
      </c>
      <c r="I6" s="12" t="s">
        <v>23</v>
      </c>
      <c r="J6" s="12" t="s">
        <v>24</v>
      </c>
      <c r="K6" s="12" t="s">
        <v>25</v>
      </c>
      <c r="L6" s="12" t="s">
        <v>26</v>
      </c>
      <c r="N6" s="12" t="s">
        <v>27</v>
      </c>
      <c r="O6" s="12" t="s">
        <v>28</v>
      </c>
      <c r="P6" s="12" t="s">
        <v>29</v>
      </c>
      <c r="Q6" s="12" t="s">
        <v>30</v>
      </c>
      <c r="S6" s="12" t="s">
        <v>31</v>
      </c>
      <c r="T6" s="12" t="s">
        <v>32</v>
      </c>
      <c r="U6" s="12" t="s">
        <v>33</v>
      </c>
      <c r="V6" s="12" t="s">
        <v>34</v>
      </c>
      <c r="W6" s="12" t="s">
        <v>35</v>
      </c>
      <c r="X6" s="12" t="s">
        <v>36</v>
      </c>
      <c r="Y6" s="12" t="s">
        <v>37</v>
      </c>
      <c r="Z6" s="12" t="s">
        <v>38</v>
      </c>
      <c r="AA6" s="12" t="s">
        <v>39</v>
      </c>
      <c r="AB6" s="12" t="s">
        <v>40</v>
      </c>
      <c r="AC6" s="12" t="s">
        <v>41</v>
      </c>
      <c r="AD6" s="12" t="s">
        <v>42</v>
      </c>
      <c r="AF6" s="12" t="s">
        <v>43</v>
      </c>
      <c r="AG6" s="12" t="s">
        <v>44</v>
      </c>
      <c r="AH6" s="12" t="s">
        <v>45</v>
      </c>
      <c r="AI6" s="12" t="s">
        <v>46</v>
      </c>
      <c r="AJ6" s="12" t="s">
        <v>47</v>
      </c>
      <c r="AL6" s="12" t="s">
        <v>48</v>
      </c>
      <c r="AM6" s="12" t="s">
        <v>49</v>
      </c>
      <c r="AN6" s="12" t="s">
        <v>50</v>
      </c>
      <c r="AP6" s="12" t="s">
        <v>51</v>
      </c>
      <c r="AQ6" s="12" t="s">
        <v>52</v>
      </c>
      <c r="AR6" s="12" t="s">
        <v>53</v>
      </c>
      <c r="AS6" s="12" t="s">
        <v>54</v>
      </c>
      <c r="AT6" s="12" t="s">
        <v>50</v>
      </c>
      <c r="AV6" s="12" t="s">
        <v>51</v>
      </c>
      <c r="AW6" s="12" t="s">
        <v>52</v>
      </c>
      <c r="AX6" s="12" t="s">
        <v>55</v>
      </c>
      <c r="AY6" s="12" t="s">
        <v>56</v>
      </c>
      <c r="AZ6" s="12" t="s">
        <v>57</v>
      </c>
    </row>
    <row r="7" spans="2:52" ht="30" customHeight="1" x14ac:dyDescent="0.35">
      <c r="B7" s="10" t="s">
        <v>19</v>
      </c>
      <c r="C7" s="10">
        <v>4100</v>
      </c>
      <c r="D7" s="10">
        <v>2051</v>
      </c>
      <c r="E7" s="10">
        <v>2036</v>
      </c>
      <c r="F7" s="10"/>
      <c r="G7" s="10">
        <v>523</v>
      </c>
      <c r="H7" s="10">
        <v>691</v>
      </c>
      <c r="I7" s="10">
        <v>719</v>
      </c>
      <c r="J7" s="10">
        <v>697</v>
      </c>
      <c r="K7" s="10">
        <v>590</v>
      </c>
      <c r="L7" s="10">
        <v>880</v>
      </c>
      <c r="M7" s="10"/>
      <c r="N7" s="10">
        <v>1226</v>
      </c>
      <c r="O7" s="10">
        <v>1160</v>
      </c>
      <c r="P7" s="10">
        <v>758</v>
      </c>
      <c r="Q7" s="10">
        <v>944</v>
      </c>
      <c r="R7" s="10"/>
      <c r="S7" s="10">
        <v>559</v>
      </c>
      <c r="T7" s="10">
        <v>573</v>
      </c>
      <c r="U7" s="10">
        <v>336</v>
      </c>
      <c r="V7" s="10">
        <v>378</v>
      </c>
      <c r="W7" s="10">
        <v>304</v>
      </c>
      <c r="X7" s="10">
        <v>357</v>
      </c>
      <c r="Y7" s="10">
        <v>352</v>
      </c>
      <c r="Z7" s="10">
        <v>182</v>
      </c>
      <c r="AA7" s="10">
        <v>466</v>
      </c>
      <c r="AB7" s="10">
        <v>286</v>
      </c>
      <c r="AC7" s="10">
        <v>196</v>
      </c>
      <c r="AD7" s="10">
        <v>111</v>
      </c>
      <c r="AE7" s="10"/>
      <c r="AF7" s="10">
        <v>1057</v>
      </c>
      <c r="AG7" s="10">
        <v>858</v>
      </c>
      <c r="AH7" s="10">
        <v>1137</v>
      </c>
      <c r="AI7" s="10">
        <v>447</v>
      </c>
      <c r="AJ7" s="10">
        <v>69</v>
      </c>
      <c r="AK7" s="10"/>
      <c r="AL7" s="10">
        <v>1402</v>
      </c>
      <c r="AM7" s="10">
        <v>1680</v>
      </c>
      <c r="AN7" s="10">
        <v>633</v>
      </c>
      <c r="AO7" s="10"/>
      <c r="AP7" s="10">
        <v>1401</v>
      </c>
      <c r="AQ7" s="10">
        <v>1205</v>
      </c>
      <c r="AR7" s="10">
        <v>272</v>
      </c>
      <c r="AS7" s="10">
        <v>54</v>
      </c>
      <c r="AT7" s="10">
        <v>573</v>
      </c>
      <c r="AU7" s="10"/>
      <c r="AV7" s="10">
        <v>792</v>
      </c>
      <c r="AW7" s="10">
        <v>1589</v>
      </c>
      <c r="AX7" s="10">
        <v>290</v>
      </c>
      <c r="AY7" s="10">
        <v>447</v>
      </c>
      <c r="AZ7" s="10">
        <v>382</v>
      </c>
    </row>
    <row r="8" spans="2:52" ht="30" customHeight="1" x14ac:dyDescent="0.35">
      <c r="B8" s="11" t="s">
        <v>20</v>
      </c>
      <c r="C8" s="11">
        <v>4100</v>
      </c>
      <c r="D8" s="11">
        <v>2018</v>
      </c>
      <c r="E8" s="11">
        <v>2069</v>
      </c>
      <c r="F8" s="11"/>
      <c r="G8" s="11">
        <v>571</v>
      </c>
      <c r="H8" s="11">
        <v>700</v>
      </c>
      <c r="I8" s="11">
        <v>699</v>
      </c>
      <c r="J8" s="11">
        <v>697</v>
      </c>
      <c r="K8" s="11">
        <v>576</v>
      </c>
      <c r="L8" s="11">
        <v>858</v>
      </c>
      <c r="M8" s="11"/>
      <c r="N8" s="11">
        <v>1104</v>
      </c>
      <c r="O8" s="11">
        <v>1063</v>
      </c>
      <c r="P8" s="11">
        <v>899</v>
      </c>
      <c r="Q8" s="11">
        <v>1022</v>
      </c>
      <c r="R8" s="11"/>
      <c r="S8" s="11">
        <v>574</v>
      </c>
      <c r="T8" s="11">
        <v>533</v>
      </c>
      <c r="U8" s="11">
        <v>328</v>
      </c>
      <c r="V8" s="11">
        <v>369</v>
      </c>
      <c r="W8" s="11">
        <v>287</v>
      </c>
      <c r="X8" s="11">
        <v>369</v>
      </c>
      <c r="Y8" s="11">
        <v>328</v>
      </c>
      <c r="Z8" s="11">
        <v>164</v>
      </c>
      <c r="AA8" s="11">
        <v>451</v>
      </c>
      <c r="AB8" s="11">
        <v>369</v>
      </c>
      <c r="AC8" s="11">
        <v>205</v>
      </c>
      <c r="AD8" s="11">
        <v>123</v>
      </c>
      <c r="AE8" s="11"/>
      <c r="AF8" s="11">
        <v>1092</v>
      </c>
      <c r="AG8" s="11">
        <v>884</v>
      </c>
      <c r="AH8" s="11">
        <v>1109</v>
      </c>
      <c r="AI8" s="11">
        <v>420</v>
      </c>
      <c r="AJ8" s="11">
        <v>57</v>
      </c>
      <c r="AK8" s="11"/>
      <c r="AL8" s="11">
        <v>1388</v>
      </c>
      <c r="AM8" s="11">
        <v>1656</v>
      </c>
      <c r="AN8" s="11">
        <v>648</v>
      </c>
      <c r="AO8" s="11"/>
      <c r="AP8" s="11">
        <v>1357</v>
      </c>
      <c r="AQ8" s="11">
        <v>1194</v>
      </c>
      <c r="AR8" s="11">
        <v>262</v>
      </c>
      <c r="AS8" s="11">
        <v>53</v>
      </c>
      <c r="AT8" s="11">
        <v>593</v>
      </c>
      <c r="AU8" s="11"/>
      <c r="AV8" s="11">
        <v>766</v>
      </c>
      <c r="AW8" s="11">
        <v>1598</v>
      </c>
      <c r="AX8" s="11">
        <v>282</v>
      </c>
      <c r="AY8" s="11">
        <v>441</v>
      </c>
      <c r="AZ8" s="11">
        <v>382</v>
      </c>
    </row>
    <row r="9" spans="2:52" ht="29" x14ac:dyDescent="0.35">
      <c r="B9" s="18" t="s">
        <v>182</v>
      </c>
      <c r="C9" s="17">
        <v>8.5165064127969606E-2</v>
      </c>
      <c r="D9" s="17">
        <v>0.103783238359</v>
      </c>
      <c r="E9" s="17">
        <v>6.7539111498525095E-2</v>
      </c>
      <c r="F9" s="17"/>
      <c r="G9" s="17">
        <v>0.131573534125521</v>
      </c>
      <c r="H9" s="17">
        <v>0.118850731578726</v>
      </c>
      <c r="I9" s="17">
        <v>8.7246776508778601E-2</v>
      </c>
      <c r="J9" s="17">
        <v>7.4663946554439697E-2</v>
      </c>
      <c r="K9" s="17">
        <v>6.8306556606625601E-2</v>
      </c>
      <c r="L9" s="17">
        <v>4.4964096015224102E-2</v>
      </c>
      <c r="M9" s="17"/>
      <c r="N9" s="17">
        <v>9.6078988885479805E-2</v>
      </c>
      <c r="O9" s="17">
        <v>6.6794207929984001E-2</v>
      </c>
      <c r="P9" s="17">
        <v>0.10487265415877201</v>
      </c>
      <c r="Q9" s="17">
        <v>7.6147553891190198E-2</v>
      </c>
      <c r="R9" s="17"/>
      <c r="S9" s="17">
        <v>0.13469244976570799</v>
      </c>
      <c r="T9" s="17">
        <v>5.55055872888328E-2</v>
      </c>
      <c r="U9" s="17">
        <v>6.0167292364739902E-2</v>
      </c>
      <c r="V9" s="17">
        <v>6.8841346044999502E-2</v>
      </c>
      <c r="W9" s="17">
        <v>6.70203324304251E-2</v>
      </c>
      <c r="X9" s="17">
        <v>0.10843375755223</v>
      </c>
      <c r="Y9" s="17">
        <v>8.1853057816813707E-2</v>
      </c>
      <c r="Z9" s="17">
        <v>7.5156375068458001E-2</v>
      </c>
      <c r="AA9" s="17">
        <v>9.7589782529805894E-2</v>
      </c>
      <c r="AB9" s="17">
        <v>6.6682445198983795E-2</v>
      </c>
      <c r="AC9" s="17">
        <v>9.4197831262496895E-2</v>
      </c>
      <c r="AD9" s="17">
        <v>8.7738543003992295E-2</v>
      </c>
      <c r="AE9" s="17"/>
      <c r="AF9" s="17">
        <v>7.2276890853477896E-2</v>
      </c>
      <c r="AG9" s="17">
        <v>7.1223429058222001E-2</v>
      </c>
      <c r="AH9" s="17">
        <v>9.29688941787635E-2</v>
      </c>
      <c r="AI9" s="17">
        <v>0.118544463719926</v>
      </c>
      <c r="AJ9" s="17">
        <v>0.20739031819253601</v>
      </c>
      <c r="AK9" s="17"/>
      <c r="AL9" s="17">
        <v>9.7534633936062501E-2</v>
      </c>
      <c r="AM9" s="17">
        <v>8.4045060478510195E-2</v>
      </c>
      <c r="AN9" s="17">
        <v>7.5642262637344193E-2</v>
      </c>
      <c r="AO9" s="17"/>
      <c r="AP9" s="17">
        <v>9.3187087160607598E-2</v>
      </c>
      <c r="AQ9" s="17">
        <v>9.4782826295005299E-2</v>
      </c>
      <c r="AR9" s="17">
        <v>8.9497991681378494E-2</v>
      </c>
      <c r="AS9" s="17">
        <v>0.20805386985780999</v>
      </c>
      <c r="AT9" s="17">
        <v>6.3936078577433303E-2</v>
      </c>
      <c r="AU9" s="17"/>
      <c r="AV9" s="17">
        <v>9.27644758099304E-2</v>
      </c>
      <c r="AW9" s="17">
        <v>9.0320076157410001E-2</v>
      </c>
      <c r="AX9" s="17">
        <v>0.115045107282853</v>
      </c>
      <c r="AY9" s="17">
        <v>0.120460760087061</v>
      </c>
      <c r="AZ9" s="17">
        <v>4.2757469189495197E-2</v>
      </c>
    </row>
    <row r="10" spans="2:52" x14ac:dyDescent="0.35">
      <c r="B10" s="18" t="s">
        <v>183</v>
      </c>
      <c r="C10" s="17">
        <v>0.16743059769059601</v>
      </c>
      <c r="D10" s="17">
        <v>0.19304065114848001</v>
      </c>
      <c r="E10" s="17">
        <v>0.142584546338104</v>
      </c>
      <c r="F10" s="17"/>
      <c r="G10" s="17">
        <v>0.218428308969812</v>
      </c>
      <c r="H10" s="17">
        <v>0.234535856082803</v>
      </c>
      <c r="I10" s="17">
        <v>0.196456797552156</v>
      </c>
      <c r="J10" s="17">
        <v>0.15862731575675301</v>
      </c>
      <c r="K10" s="17">
        <v>0.13448134466879499</v>
      </c>
      <c r="L10" s="17">
        <v>8.4373803492919605E-2</v>
      </c>
      <c r="M10" s="17"/>
      <c r="N10" s="17">
        <v>0.15961574752190399</v>
      </c>
      <c r="O10" s="17">
        <v>0.158145760614845</v>
      </c>
      <c r="P10" s="17">
        <v>0.20443615203103499</v>
      </c>
      <c r="Q10" s="17">
        <v>0.15397706805063599</v>
      </c>
      <c r="R10" s="17"/>
      <c r="S10" s="17">
        <v>0.20753127497661</v>
      </c>
      <c r="T10" s="17">
        <v>0.14854478712101499</v>
      </c>
      <c r="U10" s="17">
        <v>0.13449746124068401</v>
      </c>
      <c r="V10" s="17">
        <v>0.189586972434274</v>
      </c>
      <c r="W10" s="17">
        <v>0.14446779293327999</v>
      </c>
      <c r="X10" s="17">
        <v>0.193434591417952</v>
      </c>
      <c r="Y10" s="17">
        <v>0.16190388255966401</v>
      </c>
      <c r="Z10" s="17">
        <v>0.19542212768601</v>
      </c>
      <c r="AA10" s="17">
        <v>0.168633773468367</v>
      </c>
      <c r="AB10" s="17">
        <v>0.139936132727288</v>
      </c>
      <c r="AC10" s="17">
        <v>0.14937836889877701</v>
      </c>
      <c r="AD10" s="17">
        <v>0.144624257882768</v>
      </c>
      <c r="AE10" s="17"/>
      <c r="AF10" s="17">
        <v>0.173084926671178</v>
      </c>
      <c r="AG10" s="17">
        <v>0.15018855317771801</v>
      </c>
      <c r="AH10" s="17">
        <v>0.19026721332722901</v>
      </c>
      <c r="AI10" s="17">
        <v>0.18107894096497701</v>
      </c>
      <c r="AJ10" s="17">
        <v>0.137778999066105</v>
      </c>
      <c r="AK10" s="17"/>
      <c r="AL10" s="17">
        <v>0.18338836376123099</v>
      </c>
      <c r="AM10" s="17">
        <v>0.15296417898433301</v>
      </c>
      <c r="AN10" s="17">
        <v>0.14547081221765901</v>
      </c>
      <c r="AO10" s="17"/>
      <c r="AP10" s="17">
        <v>0.17331042967277299</v>
      </c>
      <c r="AQ10" s="17">
        <v>0.20217622333657101</v>
      </c>
      <c r="AR10" s="17">
        <v>0.109744445693257</v>
      </c>
      <c r="AS10" s="17">
        <v>0.26307951513566702</v>
      </c>
      <c r="AT10" s="17">
        <v>0.12640227200953399</v>
      </c>
      <c r="AU10" s="17"/>
      <c r="AV10" s="17">
        <v>0.18879276153292199</v>
      </c>
      <c r="AW10" s="17">
        <v>0.19620020227170901</v>
      </c>
      <c r="AX10" s="17">
        <v>0.125842899122309</v>
      </c>
      <c r="AY10" s="17">
        <v>0.17757602457517599</v>
      </c>
      <c r="AZ10" s="17">
        <v>7.1252748146410694E-2</v>
      </c>
    </row>
    <row r="11" spans="2:52" ht="29" x14ac:dyDescent="0.35">
      <c r="B11" s="18" t="s">
        <v>184</v>
      </c>
      <c r="C11" s="17">
        <v>0.26264450389480398</v>
      </c>
      <c r="D11" s="17">
        <v>0.26946652841728802</v>
      </c>
      <c r="E11" s="17">
        <v>0.25677497313848602</v>
      </c>
      <c r="F11" s="17"/>
      <c r="G11" s="17">
        <v>0.22247959427289199</v>
      </c>
      <c r="H11" s="17">
        <v>0.21103518221989501</v>
      </c>
      <c r="I11" s="17">
        <v>0.23791127006826601</v>
      </c>
      <c r="J11" s="17">
        <v>0.277692866198882</v>
      </c>
      <c r="K11" s="17">
        <v>0.27104334561323901</v>
      </c>
      <c r="L11" s="17">
        <v>0.33376312475912001</v>
      </c>
      <c r="M11" s="17"/>
      <c r="N11" s="17">
        <v>0.23336906227292201</v>
      </c>
      <c r="O11" s="17">
        <v>0.26805058504151302</v>
      </c>
      <c r="P11" s="17">
        <v>0.26853193768418399</v>
      </c>
      <c r="Q11" s="17">
        <v>0.28451384260540902</v>
      </c>
      <c r="R11" s="17"/>
      <c r="S11" s="17">
        <v>0.201560184681563</v>
      </c>
      <c r="T11" s="17">
        <v>0.26604952540247401</v>
      </c>
      <c r="U11" s="17">
        <v>0.27850851965946399</v>
      </c>
      <c r="V11" s="17">
        <v>0.33271531517877001</v>
      </c>
      <c r="W11" s="17">
        <v>0.34081677208792799</v>
      </c>
      <c r="X11" s="17">
        <v>0.23002823184895599</v>
      </c>
      <c r="Y11" s="17">
        <v>0.28055815911799098</v>
      </c>
      <c r="Z11" s="17">
        <v>0.26535603535498098</v>
      </c>
      <c r="AA11" s="17">
        <v>0.26157000591256202</v>
      </c>
      <c r="AB11" s="17">
        <v>0.23607368763093201</v>
      </c>
      <c r="AC11" s="17">
        <v>0.25356757779813199</v>
      </c>
      <c r="AD11" s="17">
        <v>0.24326156021016199</v>
      </c>
      <c r="AE11" s="17"/>
      <c r="AF11" s="17">
        <v>0.307714208785343</v>
      </c>
      <c r="AG11" s="17">
        <v>0.287791833621723</v>
      </c>
      <c r="AH11" s="17">
        <v>0.20953177593800701</v>
      </c>
      <c r="AI11" s="17">
        <v>0.20233337102999199</v>
      </c>
      <c r="AJ11" s="17">
        <v>0.116983319493386</v>
      </c>
      <c r="AK11" s="17"/>
      <c r="AL11" s="17">
        <v>0.33300330304650799</v>
      </c>
      <c r="AM11" s="17">
        <v>0.21909249964866101</v>
      </c>
      <c r="AN11" s="17">
        <v>0.26482255804038701</v>
      </c>
      <c r="AO11" s="17"/>
      <c r="AP11" s="17">
        <v>0.31810585246791201</v>
      </c>
      <c r="AQ11" s="17">
        <v>0.21343103679542</v>
      </c>
      <c r="AR11" s="17">
        <v>0.237227359711525</v>
      </c>
      <c r="AS11" s="17">
        <v>0.33186471750841401</v>
      </c>
      <c r="AT11" s="17">
        <v>0.28181890024437001</v>
      </c>
      <c r="AU11" s="17"/>
      <c r="AV11" s="17">
        <v>0.30039490826902199</v>
      </c>
      <c r="AW11" s="17">
        <v>0.22067015854684899</v>
      </c>
      <c r="AX11" s="17">
        <v>0.228244329525639</v>
      </c>
      <c r="AY11" s="17">
        <v>0.39102504508492703</v>
      </c>
      <c r="AZ11" s="17">
        <v>0.26534226939717398</v>
      </c>
    </row>
    <row r="12" spans="2:52" x14ac:dyDescent="0.35">
      <c r="B12" s="18" t="s">
        <v>185</v>
      </c>
      <c r="C12" s="17">
        <v>0.28249309588907801</v>
      </c>
      <c r="D12" s="17">
        <v>0.25302070874375598</v>
      </c>
      <c r="E12" s="17">
        <v>0.31040969205555702</v>
      </c>
      <c r="F12" s="17"/>
      <c r="G12" s="17">
        <v>0.233680537353947</v>
      </c>
      <c r="H12" s="17">
        <v>0.23384289338465999</v>
      </c>
      <c r="I12" s="17">
        <v>0.25078381127417199</v>
      </c>
      <c r="J12" s="17">
        <v>0.278066216930276</v>
      </c>
      <c r="K12" s="17">
        <v>0.31626174441395699</v>
      </c>
      <c r="L12" s="17">
        <v>0.36142093175343598</v>
      </c>
      <c r="M12" s="17"/>
      <c r="N12" s="17">
        <v>0.33006645470299401</v>
      </c>
      <c r="O12" s="17">
        <v>0.30255699411710502</v>
      </c>
      <c r="P12" s="17">
        <v>0.24379504337000801</v>
      </c>
      <c r="Q12" s="17">
        <v>0.24367841133940801</v>
      </c>
      <c r="R12" s="17"/>
      <c r="S12" s="17">
        <v>0.258506964350603</v>
      </c>
      <c r="T12" s="17">
        <v>0.329499398638879</v>
      </c>
      <c r="U12" s="17">
        <v>0.33837653312557298</v>
      </c>
      <c r="V12" s="17">
        <v>0.20862604831863599</v>
      </c>
      <c r="W12" s="17">
        <v>0.26475907936966198</v>
      </c>
      <c r="X12" s="17">
        <v>0.238453376158829</v>
      </c>
      <c r="Y12" s="17">
        <v>0.279349317747422</v>
      </c>
      <c r="Z12" s="17">
        <v>0.24954463932513099</v>
      </c>
      <c r="AA12" s="17">
        <v>0.29909074465723401</v>
      </c>
      <c r="AB12" s="17">
        <v>0.31432661478028001</v>
      </c>
      <c r="AC12" s="17">
        <v>0.28405541599634099</v>
      </c>
      <c r="AD12" s="17">
        <v>0.33017651522674801</v>
      </c>
      <c r="AE12" s="17"/>
      <c r="AF12" s="17">
        <v>0.229015860618204</v>
      </c>
      <c r="AG12" s="17">
        <v>0.28793057207408601</v>
      </c>
      <c r="AH12" s="17">
        <v>0.33446743040202598</v>
      </c>
      <c r="AI12" s="17">
        <v>0.27684654705318701</v>
      </c>
      <c r="AJ12" s="17">
        <v>0.300343348912885</v>
      </c>
      <c r="AK12" s="17"/>
      <c r="AL12" s="17">
        <v>0.249125437920696</v>
      </c>
      <c r="AM12" s="17">
        <v>0.32969083302197</v>
      </c>
      <c r="AN12" s="17">
        <v>0.242767319033836</v>
      </c>
      <c r="AO12" s="17"/>
      <c r="AP12" s="17">
        <v>0.28888204608194201</v>
      </c>
      <c r="AQ12" s="17">
        <v>0.281726137103393</v>
      </c>
      <c r="AR12" s="17">
        <v>0.33158524193835598</v>
      </c>
      <c r="AS12" s="17">
        <v>5.4730319590577697E-2</v>
      </c>
      <c r="AT12" s="17">
        <v>0.22559221870306301</v>
      </c>
      <c r="AU12" s="17"/>
      <c r="AV12" s="17">
        <v>0.29047000931648298</v>
      </c>
      <c r="AW12" s="17">
        <v>0.29752794221122703</v>
      </c>
      <c r="AX12" s="17">
        <v>0.35446340417972599</v>
      </c>
      <c r="AY12" s="17">
        <v>0.21517022299705099</v>
      </c>
      <c r="AZ12" s="17">
        <v>0.30010465586881901</v>
      </c>
    </row>
    <row r="13" spans="2:52" x14ac:dyDescent="0.35">
      <c r="B13" s="18" t="s">
        <v>186</v>
      </c>
      <c r="C13" s="17">
        <v>9.5441575755749797E-2</v>
      </c>
      <c r="D13" s="17">
        <v>0.10106061915080999</v>
      </c>
      <c r="E13" s="17">
        <v>8.9600357631680505E-2</v>
      </c>
      <c r="F13" s="17"/>
      <c r="G13" s="17">
        <v>0.10961818098528101</v>
      </c>
      <c r="H13" s="17">
        <v>0.10288975146397</v>
      </c>
      <c r="I13" s="17">
        <v>0.103265301064832</v>
      </c>
      <c r="J13" s="17">
        <v>8.7785178404617401E-2</v>
      </c>
      <c r="K13" s="17">
        <v>9.64101295369795E-2</v>
      </c>
      <c r="L13" s="17">
        <v>7.9128828683812005E-2</v>
      </c>
      <c r="M13" s="17"/>
      <c r="N13" s="17">
        <v>0.11457886124647999</v>
      </c>
      <c r="O13" s="17">
        <v>9.5782222224855607E-2</v>
      </c>
      <c r="P13" s="17">
        <v>7.2198220082897696E-2</v>
      </c>
      <c r="Q13" s="17">
        <v>9.4997125030370694E-2</v>
      </c>
      <c r="R13" s="17"/>
      <c r="S13" s="17">
        <v>9.5012589268484299E-2</v>
      </c>
      <c r="T13" s="17">
        <v>8.4604022918187097E-2</v>
      </c>
      <c r="U13" s="17">
        <v>9.3432412491079406E-2</v>
      </c>
      <c r="V13" s="17">
        <v>8.0750595791041394E-2</v>
      </c>
      <c r="W13" s="17">
        <v>9.4879954289171106E-2</v>
      </c>
      <c r="X13" s="17">
        <v>9.4160525266520995E-2</v>
      </c>
      <c r="Y13" s="17">
        <v>8.5165766878400995E-2</v>
      </c>
      <c r="Z13" s="17">
        <v>0.108861650132956</v>
      </c>
      <c r="AA13" s="17">
        <v>7.3484261364039696E-2</v>
      </c>
      <c r="AB13" s="17">
        <v>0.14929350623607701</v>
      </c>
      <c r="AC13" s="17">
        <v>0.12023034519800201</v>
      </c>
      <c r="AD13" s="17">
        <v>8.6147315738498001E-2</v>
      </c>
      <c r="AE13" s="17"/>
      <c r="AF13" s="17">
        <v>5.8913882696728703E-2</v>
      </c>
      <c r="AG13" s="17">
        <v>9.3843508443500104E-2</v>
      </c>
      <c r="AH13" s="17">
        <v>0.107167135654835</v>
      </c>
      <c r="AI13" s="17">
        <v>0.16216976449335599</v>
      </c>
      <c r="AJ13" s="17">
        <v>0.133556699677639</v>
      </c>
      <c r="AK13" s="17"/>
      <c r="AL13" s="17">
        <v>4.6953183443522797E-2</v>
      </c>
      <c r="AM13" s="17">
        <v>0.127930694834576</v>
      </c>
      <c r="AN13" s="17">
        <v>9.5556064393368501E-2</v>
      </c>
      <c r="AO13" s="17"/>
      <c r="AP13" s="17">
        <v>5.4104650799071501E-2</v>
      </c>
      <c r="AQ13" s="17">
        <v>0.124710391353137</v>
      </c>
      <c r="AR13" s="17">
        <v>0.14919906982071501</v>
      </c>
      <c r="AS13" s="17">
        <v>3.08998480817936E-2</v>
      </c>
      <c r="AT13" s="17">
        <v>9.6377649912270297E-2</v>
      </c>
      <c r="AU13" s="17"/>
      <c r="AV13" s="17">
        <v>5.2613108833039497E-2</v>
      </c>
      <c r="AW13" s="17">
        <v>0.1126970819126</v>
      </c>
      <c r="AX13" s="17">
        <v>0.12226505033261301</v>
      </c>
      <c r="AY13" s="17">
        <v>2.9337255862495401E-2</v>
      </c>
      <c r="AZ13" s="17">
        <v>5.5923325519677297E-2</v>
      </c>
    </row>
    <row r="14" spans="2:52" x14ac:dyDescent="0.35">
      <c r="B14" s="18" t="s">
        <v>96</v>
      </c>
      <c r="C14" s="19">
        <v>0.106825162641802</v>
      </c>
      <c r="D14" s="19">
        <v>7.9628254180665298E-2</v>
      </c>
      <c r="E14" s="19">
        <v>0.13309131933764701</v>
      </c>
      <c r="F14" s="19"/>
      <c r="G14" s="19">
        <v>8.42198442925461E-2</v>
      </c>
      <c r="H14" s="19">
        <v>9.8845585269945899E-2</v>
      </c>
      <c r="I14" s="19">
        <v>0.124336043531795</v>
      </c>
      <c r="J14" s="19">
        <v>0.123164476155032</v>
      </c>
      <c r="K14" s="19">
        <v>0.113496879160404</v>
      </c>
      <c r="L14" s="19">
        <v>9.6349215295487997E-2</v>
      </c>
      <c r="M14" s="19"/>
      <c r="N14" s="19">
        <v>6.6290885370220501E-2</v>
      </c>
      <c r="O14" s="19">
        <v>0.108670230071697</v>
      </c>
      <c r="P14" s="19">
        <v>0.106165992673103</v>
      </c>
      <c r="Q14" s="19">
        <v>0.14668599908298599</v>
      </c>
      <c r="R14" s="19"/>
      <c r="S14" s="19">
        <v>0.102696536957031</v>
      </c>
      <c r="T14" s="19">
        <v>0.11579667863061199</v>
      </c>
      <c r="U14" s="19">
        <v>9.5017781118459696E-2</v>
      </c>
      <c r="V14" s="19">
        <v>0.11947972223228</v>
      </c>
      <c r="W14" s="19">
        <v>8.80560688895341E-2</v>
      </c>
      <c r="X14" s="19">
        <v>0.13548951775551199</v>
      </c>
      <c r="Y14" s="19">
        <v>0.11116981587970901</v>
      </c>
      <c r="Z14" s="19">
        <v>0.105659172432464</v>
      </c>
      <c r="AA14" s="19">
        <v>9.9631432067991299E-2</v>
      </c>
      <c r="AB14" s="19">
        <v>9.3687613426439401E-2</v>
      </c>
      <c r="AC14" s="19">
        <v>9.8570460846251498E-2</v>
      </c>
      <c r="AD14" s="19">
        <v>0.10805180793783201</v>
      </c>
      <c r="AE14" s="19"/>
      <c r="AF14" s="19">
        <v>0.15899423037506799</v>
      </c>
      <c r="AG14" s="19">
        <v>0.10902210362475</v>
      </c>
      <c r="AH14" s="19">
        <v>6.55975504991404E-2</v>
      </c>
      <c r="AI14" s="19">
        <v>5.9026912738560498E-2</v>
      </c>
      <c r="AJ14" s="19">
        <v>0.10394731465745</v>
      </c>
      <c r="AK14" s="19"/>
      <c r="AL14" s="19">
        <v>8.9995077891979899E-2</v>
      </c>
      <c r="AM14" s="19">
        <v>8.6276733031948993E-2</v>
      </c>
      <c r="AN14" s="19">
        <v>0.17574098367740501</v>
      </c>
      <c r="AO14" s="19"/>
      <c r="AP14" s="19">
        <v>7.2409933817693603E-2</v>
      </c>
      <c r="AQ14" s="19">
        <v>8.3173385116473306E-2</v>
      </c>
      <c r="AR14" s="19">
        <v>8.27458911547687E-2</v>
      </c>
      <c r="AS14" s="19">
        <v>0.111371729825737</v>
      </c>
      <c r="AT14" s="19">
        <v>0.20587288055333</v>
      </c>
      <c r="AU14" s="19"/>
      <c r="AV14" s="19">
        <v>7.4964736238603599E-2</v>
      </c>
      <c r="AW14" s="19">
        <v>8.2584538900204493E-2</v>
      </c>
      <c r="AX14" s="19">
        <v>5.4139209556858803E-2</v>
      </c>
      <c r="AY14" s="19">
        <v>6.6430691393290095E-2</v>
      </c>
      <c r="AZ14" s="19">
        <v>0.26461953187842402</v>
      </c>
    </row>
    <row r="15" spans="2:52" x14ac:dyDescent="0.35">
      <c r="B15" s="16"/>
    </row>
    <row r="16" spans="2:52" x14ac:dyDescent="0.35">
      <c r="B16" t="s">
        <v>84</v>
      </c>
    </row>
    <row r="17" spans="2:2" x14ac:dyDescent="0.35">
      <c r="B17" t="s">
        <v>85</v>
      </c>
    </row>
    <row r="19" spans="2:2" x14ac:dyDescent="0.35">
      <c r="B19" s="8" t="str">
        <f>HYPERLINK("#'Contents'!A1", "Return to Contents")</f>
        <v>Return to Contents</v>
      </c>
    </row>
  </sheetData>
  <mergeCells count="9">
    <mergeCell ref="AL5:AN5"/>
    <mergeCell ref="AP5:AT5"/>
    <mergeCell ref="AV5:AZ5"/>
    <mergeCell ref="D2:AT2"/>
    <mergeCell ref="D5:E5"/>
    <mergeCell ref="G5:L5"/>
    <mergeCell ref="N5:Q5"/>
    <mergeCell ref="S5:AD5"/>
    <mergeCell ref="AF5:AJ5"/>
  </mergeCells>
  <pageMargins left="0.7" right="0.7" top="0.75" bottom="0.75" header="0.3" footer="0.3"/>
  <pageSetup paperSize="9"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B2:AZ19"/>
  <sheetViews>
    <sheetView showGridLines="0" workbookViewId="0">
      <pane xSplit="2" topLeftCell="C1" activePane="topRight" state="frozen"/>
      <selection pane="topRight"/>
    </sheetView>
  </sheetViews>
  <sheetFormatPr defaultColWidth="10.90625" defaultRowHeight="14.5" x14ac:dyDescent="0.35"/>
  <cols>
    <col min="2" max="2" width="25.7265625" customWidth="1"/>
    <col min="3" max="5" width="10.7265625" customWidth="1"/>
    <col min="6" max="6" width="2.1796875" customWidth="1"/>
    <col min="7" max="12" width="10.7265625" customWidth="1"/>
    <col min="13" max="13" width="2.1796875" customWidth="1"/>
    <col min="14" max="17" width="10.7265625" customWidth="1"/>
    <col min="18" max="18" width="2.1796875" customWidth="1"/>
    <col min="19" max="30" width="10.7265625" customWidth="1"/>
    <col min="31" max="31" width="2.1796875" customWidth="1"/>
    <col min="32" max="36" width="10.7265625" customWidth="1"/>
    <col min="37" max="37" width="2.1796875" customWidth="1"/>
    <col min="38" max="40" width="10.7265625" customWidth="1"/>
    <col min="41" max="41" width="2.1796875" customWidth="1"/>
    <col min="42" max="46" width="10.7265625" customWidth="1"/>
    <col min="47" max="47" width="2.1796875" customWidth="1"/>
    <col min="48" max="52" width="10.7265625" customWidth="1"/>
    <col min="53" max="53" width="2.1796875" customWidth="1"/>
  </cols>
  <sheetData>
    <row r="2" spans="2:52" ht="40" customHeight="1" x14ac:dyDescent="0.35">
      <c r="D2" s="31" t="s">
        <v>189</v>
      </c>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row>
    <row r="5" spans="2:52" ht="30" customHeight="1" x14ac:dyDescent="0.35">
      <c r="B5" s="15"/>
      <c r="C5" s="15"/>
      <c r="D5" s="30" t="s">
        <v>58</v>
      </c>
      <c r="E5" s="30"/>
      <c r="F5" s="15"/>
      <c r="G5" s="30" t="s">
        <v>59</v>
      </c>
      <c r="H5" s="30"/>
      <c r="I5" s="30"/>
      <c r="J5" s="30"/>
      <c r="K5" s="30"/>
      <c r="L5" s="30"/>
      <c r="M5" s="15"/>
      <c r="N5" s="30" t="s">
        <v>60</v>
      </c>
      <c r="O5" s="30"/>
      <c r="P5" s="30"/>
      <c r="Q5" s="30"/>
      <c r="R5" s="15"/>
      <c r="S5" s="30" t="s">
        <v>61</v>
      </c>
      <c r="T5" s="30"/>
      <c r="U5" s="30"/>
      <c r="V5" s="30"/>
      <c r="W5" s="30"/>
      <c r="X5" s="30"/>
      <c r="Y5" s="30"/>
      <c r="Z5" s="30"/>
      <c r="AA5" s="30"/>
      <c r="AB5" s="30"/>
      <c r="AC5" s="30"/>
      <c r="AD5" s="30"/>
      <c r="AE5" s="15"/>
      <c r="AF5" s="30" t="s">
        <v>62</v>
      </c>
      <c r="AG5" s="30"/>
      <c r="AH5" s="30"/>
      <c r="AI5" s="30"/>
      <c r="AJ5" s="30"/>
      <c r="AK5" s="15"/>
      <c r="AL5" s="30" t="s">
        <v>63</v>
      </c>
      <c r="AM5" s="30"/>
      <c r="AN5" s="30"/>
      <c r="AO5" s="15"/>
      <c r="AP5" s="30" t="s">
        <v>64</v>
      </c>
      <c r="AQ5" s="30"/>
      <c r="AR5" s="30"/>
      <c r="AS5" s="30"/>
      <c r="AT5" s="30"/>
      <c r="AU5" s="15"/>
      <c r="AV5" s="30" t="s">
        <v>65</v>
      </c>
      <c r="AW5" s="30"/>
      <c r="AX5" s="30"/>
      <c r="AY5" s="30"/>
      <c r="AZ5" s="30"/>
    </row>
    <row r="6" spans="2:52" ht="72.5" x14ac:dyDescent="0.35">
      <c r="B6" t="s">
        <v>15</v>
      </c>
      <c r="C6" s="9" t="s">
        <v>16</v>
      </c>
      <c r="D6" s="12" t="s">
        <v>17</v>
      </c>
      <c r="E6" s="12" t="s">
        <v>18</v>
      </c>
      <c r="G6" s="12" t="s">
        <v>21</v>
      </c>
      <c r="H6" s="12" t="s">
        <v>22</v>
      </c>
      <c r="I6" s="12" t="s">
        <v>23</v>
      </c>
      <c r="J6" s="12" t="s">
        <v>24</v>
      </c>
      <c r="K6" s="12" t="s">
        <v>25</v>
      </c>
      <c r="L6" s="12" t="s">
        <v>26</v>
      </c>
      <c r="N6" s="12" t="s">
        <v>27</v>
      </c>
      <c r="O6" s="12" t="s">
        <v>28</v>
      </c>
      <c r="P6" s="12" t="s">
        <v>29</v>
      </c>
      <c r="Q6" s="12" t="s">
        <v>30</v>
      </c>
      <c r="S6" s="12" t="s">
        <v>31</v>
      </c>
      <c r="T6" s="12" t="s">
        <v>32</v>
      </c>
      <c r="U6" s="12" t="s">
        <v>33</v>
      </c>
      <c r="V6" s="12" t="s">
        <v>34</v>
      </c>
      <c r="W6" s="12" t="s">
        <v>35</v>
      </c>
      <c r="X6" s="12" t="s">
        <v>36</v>
      </c>
      <c r="Y6" s="12" t="s">
        <v>37</v>
      </c>
      <c r="Z6" s="12" t="s">
        <v>38</v>
      </c>
      <c r="AA6" s="12" t="s">
        <v>39</v>
      </c>
      <c r="AB6" s="12" t="s">
        <v>40</v>
      </c>
      <c r="AC6" s="12" t="s">
        <v>41</v>
      </c>
      <c r="AD6" s="12" t="s">
        <v>42</v>
      </c>
      <c r="AF6" s="12" t="s">
        <v>43</v>
      </c>
      <c r="AG6" s="12" t="s">
        <v>44</v>
      </c>
      <c r="AH6" s="12" t="s">
        <v>45</v>
      </c>
      <c r="AI6" s="12" t="s">
        <v>46</v>
      </c>
      <c r="AJ6" s="12" t="s">
        <v>47</v>
      </c>
      <c r="AL6" s="12" t="s">
        <v>48</v>
      </c>
      <c r="AM6" s="12" t="s">
        <v>49</v>
      </c>
      <c r="AN6" s="12" t="s">
        <v>50</v>
      </c>
      <c r="AP6" s="12" t="s">
        <v>51</v>
      </c>
      <c r="AQ6" s="12" t="s">
        <v>52</v>
      </c>
      <c r="AR6" s="12" t="s">
        <v>53</v>
      </c>
      <c r="AS6" s="12" t="s">
        <v>54</v>
      </c>
      <c r="AT6" s="12" t="s">
        <v>50</v>
      </c>
      <c r="AV6" s="12" t="s">
        <v>51</v>
      </c>
      <c r="AW6" s="12" t="s">
        <v>52</v>
      </c>
      <c r="AX6" s="12" t="s">
        <v>55</v>
      </c>
      <c r="AY6" s="12" t="s">
        <v>56</v>
      </c>
      <c r="AZ6" s="12" t="s">
        <v>57</v>
      </c>
    </row>
    <row r="7" spans="2:52" ht="30" customHeight="1" x14ac:dyDescent="0.35">
      <c r="B7" s="10" t="s">
        <v>19</v>
      </c>
      <c r="C7" s="10">
        <v>4100</v>
      </c>
      <c r="D7" s="10">
        <v>2051</v>
      </c>
      <c r="E7" s="10">
        <v>2036</v>
      </c>
      <c r="F7" s="10"/>
      <c r="G7" s="10">
        <v>523</v>
      </c>
      <c r="H7" s="10">
        <v>691</v>
      </c>
      <c r="I7" s="10">
        <v>719</v>
      </c>
      <c r="J7" s="10">
        <v>697</v>
      </c>
      <c r="K7" s="10">
        <v>590</v>
      </c>
      <c r="L7" s="10">
        <v>880</v>
      </c>
      <c r="M7" s="10"/>
      <c r="N7" s="10">
        <v>1226</v>
      </c>
      <c r="O7" s="10">
        <v>1160</v>
      </c>
      <c r="P7" s="10">
        <v>758</v>
      </c>
      <c r="Q7" s="10">
        <v>944</v>
      </c>
      <c r="R7" s="10"/>
      <c r="S7" s="10">
        <v>559</v>
      </c>
      <c r="T7" s="10">
        <v>573</v>
      </c>
      <c r="U7" s="10">
        <v>336</v>
      </c>
      <c r="V7" s="10">
        <v>378</v>
      </c>
      <c r="W7" s="10">
        <v>304</v>
      </c>
      <c r="X7" s="10">
        <v>357</v>
      </c>
      <c r="Y7" s="10">
        <v>352</v>
      </c>
      <c r="Z7" s="10">
        <v>182</v>
      </c>
      <c r="AA7" s="10">
        <v>466</v>
      </c>
      <c r="AB7" s="10">
        <v>286</v>
      </c>
      <c r="AC7" s="10">
        <v>196</v>
      </c>
      <c r="AD7" s="10">
        <v>111</v>
      </c>
      <c r="AE7" s="10"/>
      <c r="AF7" s="10">
        <v>1057</v>
      </c>
      <c r="AG7" s="10">
        <v>858</v>
      </c>
      <c r="AH7" s="10">
        <v>1137</v>
      </c>
      <c r="AI7" s="10">
        <v>447</v>
      </c>
      <c r="AJ7" s="10">
        <v>69</v>
      </c>
      <c r="AK7" s="10"/>
      <c r="AL7" s="10">
        <v>1402</v>
      </c>
      <c r="AM7" s="10">
        <v>1680</v>
      </c>
      <c r="AN7" s="10">
        <v>633</v>
      </c>
      <c r="AO7" s="10"/>
      <c r="AP7" s="10">
        <v>1401</v>
      </c>
      <c r="AQ7" s="10">
        <v>1205</v>
      </c>
      <c r="AR7" s="10">
        <v>272</v>
      </c>
      <c r="AS7" s="10">
        <v>54</v>
      </c>
      <c r="AT7" s="10">
        <v>573</v>
      </c>
      <c r="AU7" s="10"/>
      <c r="AV7" s="10">
        <v>792</v>
      </c>
      <c r="AW7" s="10">
        <v>1589</v>
      </c>
      <c r="AX7" s="10">
        <v>290</v>
      </c>
      <c r="AY7" s="10">
        <v>447</v>
      </c>
      <c r="AZ7" s="10">
        <v>382</v>
      </c>
    </row>
    <row r="8" spans="2:52" ht="30" customHeight="1" x14ac:dyDescent="0.35">
      <c r="B8" s="11" t="s">
        <v>20</v>
      </c>
      <c r="C8" s="11">
        <v>4100</v>
      </c>
      <c r="D8" s="11">
        <v>2018</v>
      </c>
      <c r="E8" s="11">
        <v>2069</v>
      </c>
      <c r="F8" s="11"/>
      <c r="G8" s="11">
        <v>571</v>
      </c>
      <c r="H8" s="11">
        <v>700</v>
      </c>
      <c r="I8" s="11">
        <v>699</v>
      </c>
      <c r="J8" s="11">
        <v>697</v>
      </c>
      <c r="K8" s="11">
        <v>576</v>
      </c>
      <c r="L8" s="11">
        <v>858</v>
      </c>
      <c r="M8" s="11"/>
      <c r="N8" s="11">
        <v>1104</v>
      </c>
      <c r="O8" s="11">
        <v>1063</v>
      </c>
      <c r="P8" s="11">
        <v>899</v>
      </c>
      <c r="Q8" s="11">
        <v>1022</v>
      </c>
      <c r="R8" s="11"/>
      <c r="S8" s="11">
        <v>574</v>
      </c>
      <c r="T8" s="11">
        <v>533</v>
      </c>
      <c r="U8" s="11">
        <v>328</v>
      </c>
      <c r="V8" s="11">
        <v>369</v>
      </c>
      <c r="W8" s="11">
        <v>287</v>
      </c>
      <c r="X8" s="11">
        <v>369</v>
      </c>
      <c r="Y8" s="11">
        <v>328</v>
      </c>
      <c r="Z8" s="11">
        <v>164</v>
      </c>
      <c r="AA8" s="11">
        <v>451</v>
      </c>
      <c r="AB8" s="11">
        <v>369</v>
      </c>
      <c r="AC8" s="11">
        <v>205</v>
      </c>
      <c r="AD8" s="11">
        <v>123</v>
      </c>
      <c r="AE8" s="11"/>
      <c r="AF8" s="11">
        <v>1092</v>
      </c>
      <c r="AG8" s="11">
        <v>884</v>
      </c>
      <c r="AH8" s="11">
        <v>1109</v>
      </c>
      <c r="AI8" s="11">
        <v>420</v>
      </c>
      <c r="AJ8" s="11">
        <v>57</v>
      </c>
      <c r="AK8" s="11"/>
      <c r="AL8" s="11">
        <v>1388</v>
      </c>
      <c r="AM8" s="11">
        <v>1656</v>
      </c>
      <c r="AN8" s="11">
        <v>648</v>
      </c>
      <c r="AO8" s="11"/>
      <c r="AP8" s="11">
        <v>1357</v>
      </c>
      <c r="AQ8" s="11">
        <v>1194</v>
      </c>
      <c r="AR8" s="11">
        <v>262</v>
      </c>
      <c r="AS8" s="11">
        <v>53</v>
      </c>
      <c r="AT8" s="11">
        <v>593</v>
      </c>
      <c r="AU8" s="11"/>
      <c r="AV8" s="11">
        <v>766</v>
      </c>
      <c r="AW8" s="11">
        <v>1598</v>
      </c>
      <c r="AX8" s="11">
        <v>282</v>
      </c>
      <c r="AY8" s="11">
        <v>441</v>
      </c>
      <c r="AZ8" s="11">
        <v>382</v>
      </c>
    </row>
    <row r="9" spans="2:52" ht="29" x14ac:dyDescent="0.35">
      <c r="B9" s="18" t="s">
        <v>182</v>
      </c>
      <c r="C9" s="17">
        <v>8.41807197495959E-2</v>
      </c>
      <c r="D9" s="17">
        <v>0.109442103035545</v>
      </c>
      <c r="E9" s="17">
        <v>6.0068392694796802E-2</v>
      </c>
      <c r="F9" s="17"/>
      <c r="G9" s="17">
        <v>0.123963406473831</v>
      </c>
      <c r="H9" s="17">
        <v>0.10753906703065</v>
      </c>
      <c r="I9" s="17">
        <v>9.3466636154023799E-2</v>
      </c>
      <c r="J9" s="17">
        <v>8.5632389792286795E-2</v>
      </c>
      <c r="K9" s="17">
        <v>6.58713571391219E-2</v>
      </c>
      <c r="L9" s="17">
        <v>4.22072838558002E-2</v>
      </c>
      <c r="M9" s="17"/>
      <c r="N9" s="17">
        <v>0.10253693306709601</v>
      </c>
      <c r="O9" s="17">
        <v>6.9001286989356994E-2</v>
      </c>
      <c r="P9" s="17">
        <v>8.9206887064995702E-2</v>
      </c>
      <c r="Q9" s="17">
        <v>7.6707257657682201E-2</v>
      </c>
      <c r="R9" s="17"/>
      <c r="S9" s="17">
        <v>0.13822873537276401</v>
      </c>
      <c r="T9" s="17">
        <v>6.5991671848931496E-2</v>
      </c>
      <c r="U9" s="17">
        <v>6.0732847618293402E-2</v>
      </c>
      <c r="V9" s="17">
        <v>8.4118298999925803E-2</v>
      </c>
      <c r="W9" s="17">
        <v>7.3590573663051204E-2</v>
      </c>
      <c r="X9" s="17">
        <v>0.107863130874428</v>
      </c>
      <c r="Y9" s="17">
        <v>7.3107979311252999E-2</v>
      </c>
      <c r="Z9" s="17">
        <v>9.1953304544148295E-2</v>
      </c>
      <c r="AA9" s="17">
        <v>6.4821074741015103E-2</v>
      </c>
      <c r="AB9" s="17">
        <v>5.3260283495406402E-2</v>
      </c>
      <c r="AC9" s="17">
        <v>0.107021053618754</v>
      </c>
      <c r="AD9" s="17">
        <v>7.1997919546160194E-2</v>
      </c>
      <c r="AE9" s="17"/>
      <c r="AF9" s="17">
        <v>7.2162734278292104E-2</v>
      </c>
      <c r="AG9" s="17">
        <v>7.4899085904589296E-2</v>
      </c>
      <c r="AH9" s="17">
        <v>8.9230629130661696E-2</v>
      </c>
      <c r="AI9" s="17">
        <v>0.13023609492152</v>
      </c>
      <c r="AJ9" s="17">
        <v>0.197501101122696</v>
      </c>
      <c r="AK9" s="17"/>
      <c r="AL9" s="17">
        <v>9.47531971521368E-2</v>
      </c>
      <c r="AM9" s="17">
        <v>8.2966998695925206E-2</v>
      </c>
      <c r="AN9" s="17">
        <v>6.4431150206617993E-2</v>
      </c>
      <c r="AO9" s="17"/>
      <c r="AP9" s="17">
        <v>9.0225432092490301E-2</v>
      </c>
      <c r="AQ9" s="17">
        <v>9.7495429120048605E-2</v>
      </c>
      <c r="AR9" s="17">
        <v>7.1397511842570399E-2</v>
      </c>
      <c r="AS9" s="17">
        <v>0.22581834784652499</v>
      </c>
      <c r="AT9" s="17">
        <v>4.97945553938932E-2</v>
      </c>
      <c r="AU9" s="17"/>
      <c r="AV9" s="17">
        <v>9.6589587832916102E-2</v>
      </c>
      <c r="AW9" s="17">
        <v>8.5956967156081796E-2</v>
      </c>
      <c r="AX9" s="17">
        <v>8.2800128708531498E-2</v>
      </c>
      <c r="AY9" s="17">
        <v>0.128836128633565</v>
      </c>
      <c r="AZ9" s="17">
        <v>4.0764245684305797E-2</v>
      </c>
    </row>
    <row r="10" spans="2:52" x14ac:dyDescent="0.35">
      <c r="B10" s="18" t="s">
        <v>183</v>
      </c>
      <c r="C10" s="17">
        <v>0.14049462677059099</v>
      </c>
      <c r="D10" s="17">
        <v>0.167359713360614</v>
      </c>
      <c r="E10" s="17">
        <v>0.114255023929238</v>
      </c>
      <c r="F10" s="17"/>
      <c r="G10" s="17">
        <v>0.20360488587844799</v>
      </c>
      <c r="H10" s="17">
        <v>0.20812799999946299</v>
      </c>
      <c r="I10" s="17">
        <v>0.165002055684174</v>
      </c>
      <c r="J10" s="17">
        <v>0.11984777083846999</v>
      </c>
      <c r="K10" s="17">
        <v>0.10438720072676901</v>
      </c>
      <c r="L10" s="17">
        <v>6.4374610400769097E-2</v>
      </c>
      <c r="M10" s="17"/>
      <c r="N10" s="17">
        <v>0.142750384321958</v>
      </c>
      <c r="O10" s="17">
        <v>0.121535557526174</v>
      </c>
      <c r="P10" s="17">
        <v>0.176944341780887</v>
      </c>
      <c r="Q10" s="17">
        <v>0.12543982011631299</v>
      </c>
      <c r="R10" s="17"/>
      <c r="S10" s="17">
        <v>0.17642701456512899</v>
      </c>
      <c r="T10" s="17">
        <v>0.128819673932666</v>
      </c>
      <c r="U10" s="17">
        <v>9.6186767641378207E-2</v>
      </c>
      <c r="V10" s="17">
        <v>0.132641111467628</v>
      </c>
      <c r="W10" s="17">
        <v>0.122199669744486</v>
      </c>
      <c r="X10" s="17">
        <v>0.16909358620599199</v>
      </c>
      <c r="Y10" s="17">
        <v>0.162366914491023</v>
      </c>
      <c r="Z10" s="17">
        <v>0.112531672344132</v>
      </c>
      <c r="AA10" s="17">
        <v>0.158904239332436</v>
      </c>
      <c r="AB10" s="17">
        <v>0.122862209982668</v>
      </c>
      <c r="AC10" s="17">
        <v>8.9520800425584399E-2</v>
      </c>
      <c r="AD10" s="17">
        <v>0.171316491592551</v>
      </c>
      <c r="AE10" s="17"/>
      <c r="AF10" s="17">
        <v>0.139500829022905</v>
      </c>
      <c r="AG10" s="17">
        <v>0.13184594703518701</v>
      </c>
      <c r="AH10" s="17">
        <v>0.15918913789859701</v>
      </c>
      <c r="AI10" s="17">
        <v>0.154417205550195</v>
      </c>
      <c r="AJ10" s="17">
        <v>8.5931890866490293E-2</v>
      </c>
      <c r="AK10" s="17"/>
      <c r="AL10" s="17">
        <v>0.14046233574091399</v>
      </c>
      <c r="AM10" s="17">
        <v>0.15159200355187799</v>
      </c>
      <c r="AN10" s="17">
        <v>0.102885439318781</v>
      </c>
      <c r="AO10" s="17"/>
      <c r="AP10" s="17">
        <v>0.14714199216591201</v>
      </c>
      <c r="AQ10" s="17">
        <v>0.17390699166833301</v>
      </c>
      <c r="AR10" s="17">
        <v>0.108219464761569</v>
      </c>
      <c r="AS10" s="17">
        <v>0.13460445297271301</v>
      </c>
      <c r="AT10" s="17">
        <v>9.2512867755910805E-2</v>
      </c>
      <c r="AU10" s="17"/>
      <c r="AV10" s="17">
        <v>0.17144727845390501</v>
      </c>
      <c r="AW10" s="17">
        <v>0.16924272711135299</v>
      </c>
      <c r="AX10" s="17">
        <v>0.113980513407066</v>
      </c>
      <c r="AY10" s="17">
        <v>0.133536511025764</v>
      </c>
      <c r="AZ10" s="17">
        <v>4.0227419387309803E-2</v>
      </c>
    </row>
    <row r="11" spans="2:52" ht="29" x14ac:dyDescent="0.35">
      <c r="B11" s="18" t="s">
        <v>184</v>
      </c>
      <c r="C11" s="17">
        <v>0.224832129082494</v>
      </c>
      <c r="D11" s="17">
        <v>0.22672454383229701</v>
      </c>
      <c r="E11" s="17">
        <v>0.22298128676024101</v>
      </c>
      <c r="F11" s="17"/>
      <c r="G11" s="17">
        <v>0.207624801032541</v>
      </c>
      <c r="H11" s="17">
        <v>0.203093432929638</v>
      </c>
      <c r="I11" s="17">
        <v>0.20268219478247901</v>
      </c>
      <c r="J11" s="17">
        <v>0.24520455647794001</v>
      </c>
      <c r="K11" s="17">
        <v>0.232234108188833</v>
      </c>
      <c r="L11" s="17">
        <v>0.250546435687729</v>
      </c>
      <c r="M11" s="17"/>
      <c r="N11" s="17">
        <v>0.178487447461399</v>
      </c>
      <c r="O11" s="17">
        <v>0.23174228592968299</v>
      </c>
      <c r="P11" s="17">
        <v>0.24988398366937001</v>
      </c>
      <c r="Q11" s="17">
        <v>0.24635873405353101</v>
      </c>
      <c r="R11" s="17"/>
      <c r="S11" s="17">
        <v>0.190537775465244</v>
      </c>
      <c r="T11" s="17">
        <v>0.219040557793934</v>
      </c>
      <c r="U11" s="17">
        <v>0.24623878536928301</v>
      </c>
      <c r="V11" s="17">
        <v>0.27598046108773699</v>
      </c>
      <c r="W11" s="17">
        <v>0.28188581143566799</v>
      </c>
      <c r="X11" s="17">
        <v>0.20523026803721101</v>
      </c>
      <c r="Y11" s="17">
        <v>0.23687613982133399</v>
      </c>
      <c r="Z11" s="17">
        <v>0.24695678209602301</v>
      </c>
      <c r="AA11" s="17">
        <v>0.20279900770043599</v>
      </c>
      <c r="AB11" s="17">
        <v>0.20003225468462099</v>
      </c>
      <c r="AC11" s="17">
        <v>0.23147255686061199</v>
      </c>
      <c r="AD11" s="17">
        <v>0.20761371530136499</v>
      </c>
      <c r="AE11" s="17"/>
      <c r="AF11" s="17">
        <v>0.26307765061202198</v>
      </c>
      <c r="AG11" s="17">
        <v>0.23029604712510299</v>
      </c>
      <c r="AH11" s="17">
        <v>0.19839476127504399</v>
      </c>
      <c r="AI11" s="17">
        <v>0.15097991989460899</v>
      </c>
      <c r="AJ11" s="17">
        <v>0.11927238158267101</v>
      </c>
      <c r="AK11" s="17"/>
      <c r="AL11" s="17">
        <v>0.29209116914123701</v>
      </c>
      <c r="AM11" s="17">
        <v>0.17621852260360801</v>
      </c>
      <c r="AN11" s="17">
        <v>0.24300236249358001</v>
      </c>
      <c r="AO11" s="17"/>
      <c r="AP11" s="17">
        <v>0.264258903932028</v>
      </c>
      <c r="AQ11" s="17">
        <v>0.192697471242322</v>
      </c>
      <c r="AR11" s="17">
        <v>0.196161719947992</v>
      </c>
      <c r="AS11" s="17">
        <v>0.35800612079609501</v>
      </c>
      <c r="AT11" s="17">
        <v>0.234440319258925</v>
      </c>
      <c r="AU11" s="17"/>
      <c r="AV11" s="17">
        <v>0.252651475361855</v>
      </c>
      <c r="AW11" s="17">
        <v>0.18842098584274899</v>
      </c>
      <c r="AX11" s="17">
        <v>0.18951566585926199</v>
      </c>
      <c r="AY11" s="17">
        <v>0.32675320950764303</v>
      </c>
      <c r="AZ11" s="17">
        <v>0.22415425629629401</v>
      </c>
    </row>
    <row r="12" spans="2:52" x14ac:dyDescent="0.35">
      <c r="B12" s="18" t="s">
        <v>185</v>
      </c>
      <c r="C12" s="17">
        <v>0.303174116123757</v>
      </c>
      <c r="D12" s="17">
        <v>0.27565236126694997</v>
      </c>
      <c r="E12" s="17">
        <v>0.33017402275670998</v>
      </c>
      <c r="F12" s="17"/>
      <c r="G12" s="17">
        <v>0.25317397815326098</v>
      </c>
      <c r="H12" s="17">
        <v>0.22886520856750001</v>
      </c>
      <c r="I12" s="17">
        <v>0.28292478966941997</v>
      </c>
      <c r="J12" s="17">
        <v>0.29999136034850499</v>
      </c>
      <c r="K12" s="17">
        <v>0.33153761444456098</v>
      </c>
      <c r="L12" s="17">
        <v>0.39710895046966899</v>
      </c>
      <c r="M12" s="17"/>
      <c r="N12" s="17">
        <v>0.32831087322881403</v>
      </c>
      <c r="O12" s="17">
        <v>0.33120645676516702</v>
      </c>
      <c r="P12" s="17">
        <v>0.27923376577154801</v>
      </c>
      <c r="Q12" s="17">
        <v>0.26844342667898802</v>
      </c>
      <c r="R12" s="17"/>
      <c r="S12" s="17">
        <v>0.25964585803244999</v>
      </c>
      <c r="T12" s="17">
        <v>0.32126672314933802</v>
      </c>
      <c r="U12" s="17">
        <v>0.34882490114987502</v>
      </c>
      <c r="V12" s="17">
        <v>0.25493356585947002</v>
      </c>
      <c r="W12" s="17">
        <v>0.274513389691108</v>
      </c>
      <c r="X12" s="17">
        <v>0.24322462368942799</v>
      </c>
      <c r="Y12" s="17">
        <v>0.307282795267873</v>
      </c>
      <c r="Z12" s="17">
        <v>0.37437810550122602</v>
      </c>
      <c r="AA12" s="17">
        <v>0.36010903209581602</v>
      </c>
      <c r="AB12" s="17">
        <v>0.33489307546361502</v>
      </c>
      <c r="AC12" s="17">
        <v>0.318153035614478</v>
      </c>
      <c r="AD12" s="17">
        <v>0.26283895578966199</v>
      </c>
      <c r="AE12" s="17"/>
      <c r="AF12" s="17">
        <v>0.28032533661501902</v>
      </c>
      <c r="AG12" s="17">
        <v>0.33236700491905502</v>
      </c>
      <c r="AH12" s="17">
        <v>0.323655635181961</v>
      </c>
      <c r="AI12" s="17">
        <v>0.28557949389419102</v>
      </c>
      <c r="AJ12" s="17">
        <v>0.26016470766675098</v>
      </c>
      <c r="AK12" s="17"/>
      <c r="AL12" s="17">
        <v>0.28807099063624397</v>
      </c>
      <c r="AM12" s="17">
        <v>0.32906909053432398</v>
      </c>
      <c r="AN12" s="17">
        <v>0.28642851085594101</v>
      </c>
      <c r="AO12" s="17"/>
      <c r="AP12" s="17">
        <v>0.33567462323630598</v>
      </c>
      <c r="AQ12" s="17">
        <v>0.27943796017460099</v>
      </c>
      <c r="AR12" s="17">
        <v>0.357302655837063</v>
      </c>
      <c r="AS12" s="17">
        <v>0.160308838201496</v>
      </c>
      <c r="AT12" s="17">
        <v>0.27334983363738002</v>
      </c>
      <c r="AU12" s="17"/>
      <c r="AV12" s="17">
        <v>0.32352495874780002</v>
      </c>
      <c r="AW12" s="17">
        <v>0.304467230829292</v>
      </c>
      <c r="AX12" s="17">
        <v>0.39428753926514998</v>
      </c>
      <c r="AY12" s="17">
        <v>0.291047901146685</v>
      </c>
      <c r="AZ12" s="17">
        <v>0.34131977599312702</v>
      </c>
    </row>
    <row r="13" spans="2:52" x14ac:dyDescent="0.35">
      <c r="B13" s="18" t="s">
        <v>186</v>
      </c>
      <c r="C13" s="17">
        <v>0.13813399325746201</v>
      </c>
      <c r="D13" s="17">
        <v>0.137971051451143</v>
      </c>
      <c r="E13" s="17">
        <v>0.13820123204578799</v>
      </c>
      <c r="F13" s="17"/>
      <c r="G13" s="17">
        <v>0.14389325251249199</v>
      </c>
      <c r="H13" s="17">
        <v>0.14860864261921899</v>
      </c>
      <c r="I13" s="17">
        <v>0.12755612204719699</v>
      </c>
      <c r="J13" s="17">
        <v>0.116659654304459</v>
      </c>
      <c r="K13" s="17">
        <v>0.13828835182569099</v>
      </c>
      <c r="L13" s="17">
        <v>0.151716976963125</v>
      </c>
      <c r="M13" s="17"/>
      <c r="N13" s="17">
        <v>0.184971287901983</v>
      </c>
      <c r="O13" s="17">
        <v>0.143932263381646</v>
      </c>
      <c r="P13" s="17">
        <v>9.8992389917159099E-2</v>
      </c>
      <c r="Q13" s="17">
        <v>0.115645719364964</v>
      </c>
      <c r="R13" s="17"/>
      <c r="S13" s="17">
        <v>0.13444264030567099</v>
      </c>
      <c r="T13" s="17">
        <v>0.14763145956028101</v>
      </c>
      <c r="U13" s="17">
        <v>0.159985231730323</v>
      </c>
      <c r="V13" s="17">
        <v>0.118862820200688</v>
      </c>
      <c r="W13" s="17">
        <v>0.153732183271684</v>
      </c>
      <c r="X13" s="17">
        <v>0.140576994352136</v>
      </c>
      <c r="Y13" s="17">
        <v>0.10880406374752501</v>
      </c>
      <c r="Z13" s="17">
        <v>9.8955442869029797E-2</v>
      </c>
      <c r="AA13" s="17">
        <v>0.10774550088179501</v>
      </c>
      <c r="AB13" s="17">
        <v>0.17986699771454501</v>
      </c>
      <c r="AC13" s="17">
        <v>0.14006541349331</v>
      </c>
      <c r="AD13" s="17">
        <v>0.183491024826368</v>
      </c>
      <c r="AE13" s="17"/>
      <c r="AF13" s="17">
        <v>8.2577307684130505E-2</v>
      </c>
      <c r="AG13" s="17">
        <v>0.12534044952732001</v>
      </c>
      <c r="AH13" s="17">
        <v>0.16349315654405699</v>
      </c>
      <c r="AI13" s="17">
        <v>0.22311625729071799</v>
      </c>
      <c r="AJ13" s="17">
        <v>0.25397803102404698</v>
      </c>
      <c r="AK13" s="17"/>
      <c r="AL13" s="17">
        <v>8.1646479464034999E-2</v>
      </c>
      <c r="AM13" s="17">
        <v>0.17901185241613399</v>
      </c>
      <c r="AN13" s="17">
        <v>0.117247969509539</v>
      </c>
      <c r="AO13" s="17"/>
      <c r="AP13" s="17">
        <v>9.2818012391275503E-2</v>
      </c>
      <c r="AQ13" s="17">
        <v>0.17022113132394301</v>
      </c>
      <c r="AR13" s="17">
        <v>0.17612608325760701</v>
      </c>
      <c r="AS13" s="17">
        <v>5.1837801077153203E-2</v>
      </c>
      <c r="AT13" s="17">
        <v>0.128789692103188</v>
      </c>
      <c r="AU13" s="17"/>
      <c r="AV13" s="17">
        <v>9.1591727312021101E-2</v>
      </c>
      <c r="AW13" s="17">
        <v>0.16458603711522499</v>
      </c>
      <c r="AX13" s="17">
        <v>0.16054164999092099</v>
      </c>
      <c r="AY13" s="17">
        <v>4.9740882525812102E-2</v>
      </c>
      <c r="AZ13" s="17">
        <v>0.108117204143154</v>
      </c>
    </row>
    <row r="14" spans="2:52" x14ac:dyDescent="0.35">
      <c r="B14" s="18" t="s">
        <v>96</v>
      </c>
      <c r="C14" s="19">
        <v>0.1091844150161</v>
      </c>
      <c r="D14" s="19">
        <v>8.2850227053450395E-2</v>
      </c>
      <c r="E14" s="19">
        <v>0.13432004181322699</v>
      </c>
      <c r="F14" s="19"/>
      <c r="G14" s="19">
        <v>6.7739675949427897E-2</v>
      </c>
      <c r="H14" s="19">
        <v>0.10376564885353</v>
      </c>
      <c r="I14" s="19">
        <v>0.12836820166270599</v>
      </c>
      <c r="J14" s="19">
        <v>0.13266426823833899</v>
      </c>
      <c r="K14" s="19">
        <v>0.127681367675024</v>
      </c>
      <c r="L14" s="19">
        <v>9.4045742622906894E-2</v>
      </c>
      <c r="M14" s="19"/>
      <c r="N14" s="19">
        <v>6.2943074018749906E-2</v>
      </c>
      <c r="O14" s="19">
        <v>0.102582149407974</v>
      </c>
      <c r="P14" s="19">
        <v>0.105738631796041</v>
      </c>
      <c r="Q14" s="19">
        <v>0.167405042128521</v>
      </c>
      <c r="R14" s="19"/>
      <c r="S14" s="19">
        <v>0.100717976258742</v>
      </c>
      <c r="T14" s="19">
        <v>0.117249913714849</v>
      </c>
      <c r="U14" s="19">
        <v>8.8031466490847199E-2</v>
      </c>
      <c r="V14" s="19">
        <v>0.133463742384551</v>
      </c>
      <c r="W14" s="19">
        <v>9.4078372194002099E-2</v>
      </c>
      <c r="X14" s="19">
        <v>0.13401139684080501</v>
      </c>
      <c r="Y14" s="19">
        <v>0.11156210736099199</v>
      </c>
      <c r="Z14" s="19">
        <v>7.5224692645441196E-2</v>
      </c>
      <c r="AA14" s="19">
        <v>0.105621145248502</v>
      </c>
      <c r="AB14" s="19">
        <v>0.109085178659143</v>
      </c>
      <c r="AC14" s="19">
        <v>0.113767139987261</v>
      </c>
      <c r="AD14" s="19">
        <v>0.10274189294389401</v>
      </c>
      <c r="AE14" s="19"/>
      <c r="AF14" s="19">
        <v>0.162356141787632</v>
      </c>
      <c r="AG14" s="19">
        <v>0.105251465488746</v>
      </c>
      <c r="AH14" s="19">
        <v>6.6036679969679601E-2</v>
      </c>
      <c r="AI14" s="19">
        <v>5.5671028448766403E-2</v>
      </c>
      <c r="AJ14" s="19">
        <v>8.3151887737343999E-2</v>
      </c>
      <c r="AK14" s="19"/>
      <c r="AL14" s="19">
        <v>0.10297582786543399</v>
      </c>
      <c r="AM14" s="19">
        <v>8.1141532198131597E-2</v>
      </c>
      <c r="AN14" s="19">
        <v>0.18600456761554199</v>
      </c>
      <c r="AO14" s="19"/>
      <c r="AP14" s="19">
        <v>6.9881036181988598E-2</v>
      </c>
      <c r="AQ14" s="19">
        <v>8.6241016470752996E-2</v>
      </c>
      <c r="AR14" s="19">
        <v>9.0792564353198005E-2</v>
      </c>
      <c r="AS14" s="19">
        <v>6.9424439106018698E-2</v>
      </c>
      <c r="AT14" s="19">
        <v>0.22111273185070299</v>
      </c>
      <c r="AU14" s="19"/>
      <c r="AV14" s="19">
        <v>6.4194972291501798E-2</v>
      </c>
      <c r="AW14" s="19">
        <v>8.7326051945300007E-2</v>
      </c>
      <c r="AX14" s="19">
        <v>5.8874502769070101E-2</v>
      </c>
      <c r="AY14" s="19">
        <v>7.0085367160531306E-2</v>
      </c>
      <c r="AZ14" s="19">
        <v>0.24541709849580901</v>
      </c>
    </row>
    <row r="15" spans="2:52" x14ac:dyDescent="0.35">
      <c r="B15" s="16"/>
    </row>
    <row r="16" spans="2:52" x14ac:dyDescent="0.35">
      <c r="B16" t="s">
        <v>84</v>
      </c>
    </row>
    <row r="17" spans="2:2" x14ac:dyDescent="0.35">
      <c r="B17" t="s">
        <v>85</v>
      </c>
    </row>
    <row r="19" spans="2:2" x14ac:dyDescent="0.35">
      <c r="B19" s="8" t="str">
        <f>HYPERLINK("#'Contents'!A1", "Return to Contents")</f>
        <v>Return to Contents</v>
      </c>
    </row>
  </sheetData>
  <mergeCells count="9">
    <mergeCell ref="AL5:AN5"/>
    <mergeCell ref="AP5:AT5"/>
    <mergeCell ref="AV5:AZ5"/>
    <mergeCell ref="D2:AT2"/>
    <mergeCell ref="D5:E5"/>
    <mergeCell ref="G5:L5"/>
    <mergeCell ref="N5:Q5"/>
    <mergeCell ref="S5:AD5"/>
    <mergeCell ref="AF5:AJ5"/>
  </mergeCells>
  <pageMargins left="0.7" right="0.7" top="0.75" bottom="0.75" header="0.3" footer="0.3"/>
  <pageSetup paperSize="9"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B2:AZ19"/>
  <sheetViews>
    <sheetView showGridLines="0" workbookViewId="0">
      <pane xSplit="2" topLeftCell="C1" activePane="topRight" state="frozen"/>
      <selection pane="topRight"/>
    </sheetView>
  </sheetViews>
  <sheetFormatPr defaultColWidth="10.90625" defaultRowHeight="14.5" x14ac:dyDescent="0.35"/>
  <cols>
    <col min="2" max="2" width="25.7265625" customWidth="1"/>
    <col min="3" max="5" width="10.7265625" customWidth="1"/>
    <col min="6" max="6" width="2.1796875" customWidth="1"/>
    <col min="7" max="12" width="10.7265625" customWidth="1"/>
    <col min="13" max="13" width="2.1796875" customWidth="1"/>
    <col min="14" max="17" width="10.7265625" customWidth="1"/>
    <col min="18" max="18" width="2.1796875" customWidth="1"/>
    <col min="19" max="30" width="10.7265625" customWidth="1"/>
    <col min="31" max="31" width="2.1796875" customWidth="1"/>
    <col min="32" max="36" width="10.7265625" customWidth="1"/>
    <col min="37" max="37" width="2.1796875" customWidth="1"/>
    <col min="38" max="40" width="10.7265625" customWidth="1"/>
    <col min="41" max="41" width="2.1796875" customWidth="1"/>
    <col min="42" max="46" width="10.7265625" customWidth="1"/>
    <col min="47" max="47" width="2.1796875" customWidth="1"/>
    <col min="48" max="52" width="10.7265625" customWidth="1"/>
    <col min="53" max="53" width="2.1796875" customWidth="1"/>
  </cols>
  <sheetData>
    <row r="2" spans="2:52" ht="40" customHeight="1" x14ac:dyDescent="0.35">
      <c r="D2" s="31" t="s">
        <v>190</v>
      </c>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row>
    <row r="5" spans="2:52" ht="30" customHeight="1" x14ac:dyDescent="0.35">
      <c r="B5" s="15"/>
      <c r="C5" s="15"/>
      <c r="D5" s="30" t="s">
        <v>58</v>
      </c>
      <c r="E5" s="30"/>
      <c r="F5" s="15"/>
      <c r="G5" s="30" t="s">
        <v>59</v>
      </c>
      <c r="H5" s="30"/>
      <c r="I5" s="30"/>
      <c r="J5" s="30"/>
      <c r="K5" s="30"/>
      <c r="L5" s="30"/>
      <c r="M5" s="15"/>
      <c r="N5" s="30" t="s">
        <v>60</v>
      </c>
      <c r="O5" s="30"/>
      <c r="P5" s="30"/>
      <c r="Q5" s="30"/>
      <c r="R5" s="15"/>
      <c r="S5" s="30" t="s">
        <v>61</v>
      </c>
      <c r="T5" s="30"/>
      <c r="U5" s="30"/>
      <c r="V5" s="30"/>
      <c r="W5" s="30"/>
      <c r="X5" s="30"/>
      <c r="Y5" s="30"/>
      <c r="Z5" s="30"/>
      <c r="AA5" s="30"/>
      <c r="AB5" s="30"/>
      <c r="AC5" s="30"/>
      <c r="AD5" s="30"/>
      <c r="AE5" s="15"/>
      <c r="AF5" s="30" t="s">
        <v>62</v>
      </c>
      <c r="AG5" s="30"/>
      <c r="AH5" s="30"/>
      <c r="AI5" s="30"/>
      <c r="AJ5" s="30"/>
      <c r="AK5" s="15"/>
      <c r="AL5" s="30" t="s">
        <v>63</v>
      </c>
      <c r="AM5" s="30"/>
      <c r="AN5" s="30"/>
      <c r="AO5" s="15"/>
      <c r="AP5" s="30" t="s">
        <v>64</v>
      </c>
      <c r="AQ5" s="30"/>
      <c r="AR5" s="30"/>
      <c r="AS5" s="30"/>
      <c r="AT5" s="30"/>
      <c r="AU5" s="15"/>
      <c r="AV5" s="30" t="s">
        <v>65</v>
      </c>
      <c r="AW5" s="30"/>
      <c r="AX5" s="30"/>
      <c r="AY5" s="30"/>
      <c r="AZ5" s="30"/>
    </row>
    <row r="6" spans="2:52" ht="72.5" x14ac:dyDescent="0.35">
      <c r="B6" t="s">
        <v>15</v>
      </c>
      <c r="C6" s="9" t="s">
        <v>16</v>
      </c>
      <c r="D6" s="12" t="s">
        <v>17</v>
      </c>
      <c r="E6" s="12" t="s">
        <v>18</v>
      </c>
      <c r="G6" s="12" t="s">
        <v>21</v>
      </c>
      <c r="H6" s="12" t="s">
        <v>22</v>
      </c>
      <c r="I6" s="12" t="s">
        <v>23</v>
      </c>
      <c r="J6" s="12" t="s">
        <v>24</v>
      </c>
      <c r="K6" s="12" t="s">
        <v>25</v>
      </c>
      <c r="L6" s="12" t="s">
        <v>26</v>
      </c>
      <c r="N6" s="12" t="s">
        <v>27</v>
      </c>
      <c r="O6" s="12" t="s">
        <v>28</v>
      </c>
      <c r="P6" s="12" t="s">
        <v>29</v>
      </c>
      <c r="Q6" s="12" t="s">
        <v>30</v>
      </c>
      <c r="S6" s="12" t="s">
        <v>31</v>
      </c>
      <c r="T6" s="12" t="s">
        <v>32</v>
      </c>
      <c r="U6" s="12" t="s">
        <v>33</v>
      </c>
      <c r="V6" s="12" t="s">
        <v>34</v>
      </c>
      <c r="W6" s="12" t="s">
        <v>35</v>
      </c>
      <c r="X6" s="12" t="s">
        <v>36</v>
      </c>
      <c r="Y6" s="12" t="s">
        <v>37</v>
      </c>
      <c r="Z6" s="12" t="s">
        <v>38</v>
      </c>
      <c r="AA6" s="12" t="s">
        <v>39</v>
      </c>
      <c r="AB6" s="12" t="s">
        <v>40</v>
      </c>
      <c r="AC6" s="12" t="s">
        <v>41</v>
      </c>
      <c r="AD6" s="12" t="s">
        <v>42</v>
      </c>
      <c r="AF6" s="12" t="s">
        <v>43</v>
      </c>
      <c r="AG6" s="12" t="s">
        <v>44</v>
      </c>
      <c r="AH6" s="12" t="s">
        <v>45</v>
      </c>
      <c r="AI6" s="12" t="s">
        <v>46</v>
      </c>
      <c r="AJ6" s="12" t="s">
        <v>47</v>
      </c>
      <c r="AL6" s="12" t="s">
        <v>48</v>
      </c>
      <c r="AM6" s="12" t="s">
        <v>49</v>
      </c>
      <c r="AN6" s="12" t="s">
        <v>50</v>
      </c>
      <c r="AP6" s="12" t="s">
        <v>51</v>
      </c>
      <c r="AQ6" s="12" t="s">
        <v>52</v>
      </c>
      <c r="AR6" s="12" t="s">
        <v>53</v>
      </c>
      <c r="AS6" s="12" t="s">
        <v>54</v>
      </c>
      <c r="AT6" s="12" t="s">
        <v>50</v>
      </c>
      <c r="AV6" s="12" t="s">
        <v>51</v>
      </c>
      <c r="AW6" s="12" t="s">
        <v>52</v>
      </c>
      <c r="AX6" s="12" t="s">
        <v>55</v>
      </c>
      <c r="AY6" s="12" t="s">
        <v>56</v>
      </c>
      <c r="AZ6" s="12" t="s">
        <v>57</v>
      </c>
    </row>
    <row r="7" spans="2:52" ht="30" customHeight="1" x14ac:dyDescent="0.35">
      <c r="B7" s="10" t="s">
        <v>19</v>
      </c>
      <c r="C7" s="10">
        <v>4100</v>
      </c>
      <c r="D7" s="10">
        <v>2051</v>
      </c>
      <c r="E7" s="10">
        <v>2036</v>
      </c>
      <c r="F7" s="10"/>
      <c r="G7" s="10">
        <v>523</v>
      </c>
      <c r="H7" s="10">
        <v>691</v>
      </c>
      <c r="I7" s="10">
        <v>719</v>
      </c>
      <c r="J7" s="10">
        <v>697</v>
      </c>
      <c r="K7" s="10">
        <v>590</v>
      </c>
      <c r="L7" s="10">
        <v>880</v>
      </c>
      <c r="M7" s="10"/>
      <c r="N7" s="10">
        <v>1226</v>
      </c>
      <c r="O7" s="10">
        <v>1160</v>
      </c>
      <c r="P7" s="10">
        <v>758</v>
      </c>
      <c r="Q7" s="10">
        <v>944</v>
      </c>
      <c r="R7" s="10"/>
      <c r="S7" s="10">
        <v>559</v>
      </c>
      <c r="T7" s="10">
        <v>573</v>
      </c>
      <c r="U7" s="10">
        <v>336</v>
      </c>
      <c r="V7" s="10">
        <v>378</v>
      </c>
      <c r="W7" s="10">
        <v>304</v>
      </c>
      <c r="X7" s="10">
        <v>357</v>
      </c>
      <c r="Y7" s="10">
        <v>352</v>
      </c>
      <c r="Z7" s="10">
        <v>182</v>
      </c>
      <c r="AA7" s="10">
        <v>466</v>
      </c>
      <c r="AB7" s="10">
        <v>286</v>
      </c>
      <c r="AC7" s="10">
        <v>196</v>
      </c>
      <c r="AD7" s="10">
        <v>111</v>
      </c>
      <c r="AE7" s="10"/>
      <c r="AF7" s="10">
        <v>1057</v>
      </c>
      <c r="AG7" s="10">
        <v>858</v>
      </c>
      <c r="AH7" s="10">
        <v>1137</v>
      </c>
      <c r="AI7" s="10">
        <v>447</v>
      </c>
      <c r="AJ7" s="10">
        <v>69</v>
      </c>
      <c r="AK7" s="10"/>
      <c r="AL7" s="10">
        <v>1402</v>
      </c>
      <c r="AM7" s="10">
        <v>1680</v>
      </c>
      <c r="AN7" s="10">
        <v>633</v>
      </c>
      <c r="AO7" s="10"/>
      <c r="AP7" s="10">
        <v>1401</v>
      </c>
      <c r="AQ7" s="10">
        <v>1205</v>
      </c>
      <c r="AR7" s="10">
        <v>272</v>
      </c>
      <c r="AS7" s="10">
        <v>54</v>
      </c>
      <c r="AT7" s="10">
        <v>573</v>
      </c>
      <c r="AU7" s="10"/>
      <c r="AV7" s="10">
        <v>792</v>
      </c>
      <c r="AW7" s="10">
        <v>1589</v>
      </c>
      <c r="AX7" s="10">
        <v>290</v>
      </c>
      <c r="AY7" s="10">
        <v>447</v>
      </c>
      <c r="AZ7" s="10">
        <v>382</v>
      </c>
    </row>
    <row r="8" spans="2:52" ht="30" customHeight="1" x14ac:dyDescent="0.35">
      <c r="B8" s="11" t="s">
        <v>20</v>
      </c>
      <c r="C8" s="11">
        <v>4100</v>
      </c>
      <c r="D8" s="11">
        <v>2018</v>
      </c>
      <c r="E8" s="11">
        <v>2069</v>
      </c>
      <c r="F8" s="11"/>
      <c r="G8" s="11">
        <v>571</v>
      </c>
      <c r="H8" s="11">
        <v>700</v>
      </c>
      <c r="I8" s="11">
        <v>699</v>
      </c>
      <c r="J8" s="11">
        <v>697</v>
      </c>
      <c r="K8" s="11">
        <v>576</v>
      </c>
      <c r="L8" s="11">
        <v>858</v>
      </c>
      <c r="M8" s="11"/>
      <c r="N8" s="11">
        <v>1104</v>
      </c>
      <c r="O8" s="11">
        <v>1063</v>
      </c>
      <c r="P8" s="11">
        <v>899</v>
      </c>
      <c r="Q8" s="11">
        <v>1022</v>
      </c>
      <c r="R8" s="11"/>
      <c r="S8" s="11">
        <v>574</v>
      </c>
      <c r="T8" s="11">
        <v>533</v>
      </c>
      <c r="U8" s="11">
        <v>328</v>
      </c>
      <c r="V8" s="11">
        <v>369</v>
      </c>
      <c r="W8" s="11">
        <v>287</v>
      </c>
      <c r="X8" s="11">
        <v>369</v>
      </c>
      <c r="Y8" s="11">
        <v>328</v>
      </c>
      <c r="Z8" s="11">
        <v>164</v>
      </c>
      <c r="AA8" s="11">
        <v>451</v>
      </c>
      <c r="AB8" s="11">
        <v>369</v>
      </c>
      <c r="AC8" s="11">
        <v>205</v>
      </c>
      <c r="AD8" s="11">
        <v>123</v>
      </c>
      <c r="AE8" s="11"/>
      <c r="AF8" s="11">
        <v>1092</v>
      </c>
      <c r="AG8" s="11">
        <v>884</v>
      </c>
      <c r="AH8" s="11">
        <v>1109</v>
      </c>
      <c r="AI8" s="11">
        <v>420</v>
      </c>
      <c r="AJ8" s="11">
        <v>57</v>
      </c>
      <c r="AK8" s="11"/>
      <c r="AL8" s="11">
        <v>1388</v>
      </c>
      <c r="AM8" s="11">
        <v>1656</v>
      </c>
      <c r="AN8" s="11">
        <v>648</v>
      </c>
      <c r="AO8" s="11"/>
      <c r="AP8" s="11">
        <v>1357</v>
      </c>
      <c r="AQ8" s="11">
        <v>1194</v>
      </c>
      <c r="AR8" s="11">
        <v>262</v>
      </c>
      <c r="AS8" s="11">
        <v>53</v>
      </c>
      <c r="AT8" s="11">
        <v>593</v>
      </c>
      <c r="AU8" s="11"/>
      <c r="AV8" s="11">
        <v>766</v>
      </c>
      <c r="AW8" s="11">
        <v>1598</v>
      </c>
      <c r="AX8" s="11">
        <v>282</v>
      </c>
      <c r="AY8" s="11">
        <v>441</v>
      </c>
      <c r="AZ8" s="11">
        <v>382</v>
      </c>
    </row>
    <row r="9" spans="2:52" ht="29" x14ac:dyDescent="0.35">
      <c r="B9" s="18" t="s">
        <v>182</v>
      </c>
      <c r="C9" s="17">
        <v>7.0497070070782195E-2</v>
      </c>
      <c r="D9" s="17">
        <v>8.5786312069191795E-2</v>
      </c>
      <c r="E9" s="17">
        <v>5.5554397523058199E-2</v>
      </c>
      <c r="F9" s="17"/>
      <c r="G9" s="17">
        <v>0.141707864060307</v>
      </c>
      <c r="H9" s="17">
        <v>0.107577189428542</v>
      </c>
      <c r="I9" s="17">
        <v>8.8819908388833704E-2</v>
      </c>
      <c r="J9" s="17">
        <v>5.0083878251838097E-2</v>
      </c>
      <c r="K9" s="17">
        <v>4.2979060395874298E-2</v>
      </c>
      <c r="L9" s="17">
        <v>1.3004066775000401E-2</v>
      </c>
      <c r="M9" s="17"/>
      <c r="N9" s="17">
        <v>8.04348317341749E-2</v>
      </c>
      <c r="O9" s="17">
        <v>4.8921574222500798E-2</v>
      </c>
      <c r="P9" s="17">
        <v>0.106321010306563</v>
      </c>
      <c r="Q9" s="17">
        <v>5.1518308602308403E-2</v>
      </c>
      <c r="R9" s="17"/>
      <c r="S9" s="17">
        <v>0.111662601157467</v>
      </c>
      <c r="T9" s="17">
        <v>4.1082947503558599E-2</v>
      </c>
      <c r="U9" s="17">
        <v>3.1199680832310901E-2</v>
      </c>
      <c r="V9" s="17">
        <v>7.4316946545052706E-2</v>
      </c>
      <c r="W9" s="17">
        <v>7.8788996229150796E-2</v>
      </c>
      <c r="X9" s="17">
        <v>0.109866477350603</v>
      </c>
      <c r="Y9" s="17">
        <v>5.5625696794611802E-2</v>
      </c>
      <c r="Z9" s="17">
        <v>6.8095950844765302E-2</v>
      </c>
      <c r="AA9" s="17">
        <v>7.4753500393005295E-2</v>
      </c>
      <c r="AB9" s="17">
        <v>4.7160780920908099E-2</v>
      </c>
      <c r="AC9" s="17">
        <v>7.0022683106666303E-2</v>
      </c>
      <c r="AD9" s="17">
        <v>5.9777415977201397E-2</v>
      </c>
      <c r="AE9" s="17"/>
      <c r="AF9" s="17">
        <v>5.3207014816217001E-2</v>
      </c>
      <c r="AG9" s="17">
        <v>6.27814750693962E-2</v>
      </c>
      <c r="AH9" s="17">
        <v>9.0989361135365293E-2</v>
      </c>
      <c r="AI9" s="17">
        <v>0.104487459567756</v>
      </c>
      <c r="AJ9" s="17">
        <v>0.154373864271033</v>
      </c>
      <c r="AK9" s="17"/>
      <c r="AL9" s="17">
        <v>6.3665638844612502E-2</v>
      </c>
      <c r="AM9" s="17">
        <v>7.2624150384876601E-2</v>
      </c>
      <c r="AN9" s="17">
        <v>6.8183689489223404E-2</v>
      </c>
      <c r="AO9" s="17"/>
      <c r="AP9" s="17">
        <v>7.0985990586686296E-2</v>
      </c>
      <c r="AQ9" s="17">
        <v>8.6970233130000907E-2</v>
      </c>
      <c r="AR9" s="17">
        <v>4.8919472499266897E-2</v>
      </c>
      <c r="AS9" s="17">
        <v>3.8731570861183798E-2</v>
      </c>
      <c r="AT9" s="17">
        <v>5.3642518373134898E-2</v>
      </c>
      <c r="AU9" s="17"/>
      <c r="AV9" s="17">
        <v>8.3933191346258706E-2</v>
      </c>
      <c r="AW9" s="17">
        <v>8.6007731217027206E-2</v>
      </c>
      <c r="AX9" s="17">
        <v>7.5932898756513795E-2</v>
      </c>
      <c r="AY9" s="17">
        <v>5.7453914050258903E-2</v>
      </c>
      <c r="AZ9" s="17">
        <v>3.8977734822111101E-2</v>
      </c>
    </row>
    <row r="10" spans="2:52" x14ac:dyDescent="0.35">
      <c r="B10" s="18" t="s">
        <v>183</v>
      </c>
      <c r="C10" s="17">
        <v>0.14788465218705901</v>
      </c>
      <c r="D10" s="17">
        <v>0.16174800795087299</v>
      </c>
      <c r="E10" s="17">
        <v>0.13441440231510199</v>
      </c>
      <c r="F10" s="17"/>
      <c r="G10" s="17">
        <v>0.25652973646732702</v>
      </c>
      <c r="H10" s="17">
        <v>0.228713969913103</v>
      </c>
      <c r="I10" s="17">
        <v>0.17749116229074899</v>
      </c>
      <c r="J10" s="17">
        <v>0.124134031147597</v>
      </c>
      <c r="K10" s="17">
        <v>7.0793182900921001E-2</v>
      </c>
      <c r="L10" s="17">
        <v>5.6593959669767199E-2</v>
      </c>
      <c r="M10" s="17"/>
      <c r="N10" s="17">
        <v>0.16264791767287501</v>
      </c>
      <c r="O10" s="17">
        <v>0.130846852215522</v>
      </c>
      <c r="P10" s="17">
        <v>0.167767659532924</v>
      </c>
      <c r="Q10" s="17">
        <v>0.132890064829427</v>
      </c>
      <c r="R10" s="17"/>
      <c r="S10" s="17">
        <v>0.20738575926518801</v>
      </c>
      <c r="T10" s="17">
        <v>0.144528029993266</v>
      </c>
      <c r="U10" s="17">
        <v>0.14020828397420801</v>
      </c>
      <c r="V10" s="17">
        <v>0.133440820429121</v>
      </c>
      <c r="W10" s="17">
        <v>0.132687580591139</v>
      </c>
      <c r="X10" s="17">
        <v>0.17056874774530401</v>
      </c>
      <c r="Y10" s="17">
        <v>0.12843844051748801</v>
      </c>
      <c r="Z10" s="17">
        <v>0.15816685240301401</v>
      </c>
      <c r="AA10" s="17">
        <v>0.14865136107929899</v>
      </c>
      <c r="AB10" s="17">
        <v>0.10229226708585901</v>
      </c>
      <c r="AC10" s="17">
        <v>0.129979520597443</v>
      </c>
      <c r="AD10" s="17">
        <v>0.11792288811010899</v>
      </c>
      <c r="AE10" s="17"/>
      <c r="AF10" s="17">
        <v>0.13089463289482001</v>
      </c>
      <c r="AG10" s="17">
        <v>0.13777062329468101</v>
      </c>
      <c r="AH10" s="17">
        <v>0.16831661747921201</v>
      </c>
      <c r="AI10" s="17">
        <v>0.21996562466393799</v>
      </c>
      <c r="AJ10" s="17">
        <v>9.8770331826599805E-2</v>
      </c>
      <c r="AK10" s="17"/>
      <c r="AL10" s="17">
        <v>0.125249270602805</v>
      </c>
      <c r="AM10" s="17">
        <v>0.158146723741555</v>
      </c>
      <c r="AN10" s="17">
        <v>0.129342297236195</v>
      </c>
      <c r="AO10" s="17"/>
      <c r="AP10" s="17">
        <v>0.130806941747413</v>
      </c>
      <c r="AQ10" s="17">
        <v>0.191652490234309</v>
      </c>
      <c r="AR10" s="17">
        <v>0.159678310505288</v>
      </c>
      <c r="AS10" s="17">
        <v>0.15316043249259401</v>
      </c>
      <c r="AT10" s="17">
        <v>0.110718785413911</v>
      </c>
      <c r="AU10" s="17"/>
      <c r="AV10" s="17">
        <v>0.157129983411157</v>
      </c>
      <c r="AW10" s="17">
        <v>0.188695313505201</v>
      </c>
      <c r="AX10" s="17">
        <v>0.156504294601957</v>
      </c>
      <c r="AY10" s="17">
        <v>0.101380913501649</v>
      </c>
      <c r="AZ10" s="17">
        <v>7.4360721312992997E-2</v>
      </c>
    </row>
    <row r="11" spans="2:52" ht="29" x14ac:dyDescent="0.35">
      <c r="B11" s="18" t="s">
        <v>184</v>
      </c>
      <c r="C11" s="17">
        <v>0.21442994509532101</v>
      </c>
      <c r="D11" s="17">
        <v>0.200327087770482</v>
      </c>
      <c r="E11" s="17">
        <v>0.22821400885436999</v>
      </c>
      <c r="F11" s="17"/>
      <c r="G11" s="17">
        <v>0.27635390171263502</v>
      </c>
      <c r="H11" s="17">
        <v>0.25824662846785601</v>
      </c>
      <c r="I11" s="17">
        <v>0.22944945010210999</v>
      </c>
      <c r="J11" s="17">
        <v>0.21123400081219501</v>
      </c>
      <c r="K11" s="17">
        <v>0.19664758767428001</v>
      </c>
      <c r="L11" s="17">
        <v>0.13978571100067</v>
      </c>
      <c r="M11" s="17"/>
      <c r="N11" s="17">
        <v>0.168213239647832</v>
      </c>
      <c r="O11" s="17">
        <v>0.21792202095062199</v>
      </c>
      <c r="P11" s="17">
        <v>0.238133660868004</v>
      </c>
      <c r="Q11" s="17">
        <v>0.24045918819397799</v>
      </c>
      <c r="R11" s="17"/>
      <c r="S11" s="17">
        <v>0.23230167210028099</v>
      </c>
      <c r="T11" s="17">
        <v>0.21768281256738001</v>
      </c>
      <c r="U11" s="17">
        <v>0.194984698173019</v>
      </c>
      <c r="V11" s="17">
        <v>0.23637578861248601</v>
      </c>
      <c r="W11" s="17">
        <v>0.245055887695595</v>
      </c>
      <c r="X11" s="17">
        <v>0.19180263179103499</v>
      </c>
      <c r="Y11" s="17">
        <v>0.18312866626544799</v>
      </c>
      <c r="Z11" s="17">
        <v>0.20990395947273599</v>
      </c>
      <c r="AA11" s="17">
        <v>0.24067193067429599</v>
      </c>
      <c r="AB11" s="17">
        <v>0.19783884492213299</v>
      </c>
      <c r="AC11" s="17">
        <v>0.17931880129071801</v>
      </c>
      <c r="AD11" s="17">
        <v>0.200947467844593</v>
      </c>
      <c r="AE11" s="17"/>
      <c r="AF11" s="17">
        <v>0.21855097471243801</v>
      </c>
      <c r="AG11" s="17">
        <v>0.23128586769610299</v>
      </c>
      <c r="AH11" s="17">
        <v>0.20903380234531899</v>
      </c>
      <c r="AI11" s="17">
        <v>0.181219117799063</v>
      </c>
      <c r="AJ11" s="17">
        <v>0.189567087440316</v>
      </c>
      <c r="AK11" s="17"/>
      <c r="AL11" s="17">
        <v>0.19443909222136399</v>
      </c>
      <c r="AM11" s="17">
        <v>0.190447577758704</v>
      </c>
      <c r="AN11" s="17">
        <v>0.26612557055757702</v>
      </c>
      <c r="AO11" s="17"/>
      <c r="AP11" s="17">
        <v>0.19300371920527001</v>
      </c>
      <c r="AQ11" s="17">
        <v>0.22271381206114299</v>
      </c>
      <c r="AR11" s="17">
        <v>0.13703969734763899</v>
      </c>
      <c r="AS11" s="17">
        <v>0.17770415341265999</v>
      </c>
      <c r="AT11" s="17">
        <v>0.25844977396151803</v>
      </c>
      <c r="AU11" s="17"/>
      <c r="AV11" s="17">
        <v>0.18080986464058901</v>
      </c>
      <c r="AW11" s="17">
        <v>0.21829928841216401</v>
      </c>
      <c r="AX11" s="17">
        <v>0.15691695976302</v>
      </c>
      <c r="AY11" s="17">
        <v>0.26756854124874202</v>
      </c>
      <c r="AZ11" s="17">
        <v>0.18721343766099399</v>
      </c>
    </row>
    <row r="12" spans="2:52" x14ac:dyDescent="0.35">
      <c r="B12" s="18" t="s">
        <v>185</v>
      </c>
      <c r="C12" s="17">
        <v>0.26778304492286997</v>
      </c>
      <c r="D12" s="17">
        <v>0.258904852120588</v>
      </c>
      <c r="E12" s="17">
        <v>0.27608448518264</v>
      </c>
      <c r="F12" s="17"/>
      <c r="G12" s="17">
        <v>0.15823759643034699</v>
      </c>
      <c r="H12" s="17">
        <v>0.19207474997149801</v>
      </c>
      <c r="I12" s="17">
        <v>0.238054235857275</v>
      </c>
      <c r="J12" s="17">
        <v>0.29030669925765801</v>
      </c>
      <c r="K12" s="17">
        <v>0.31370445127226498</v>
      </c>
      <c r="L12" s="17">
        <v>0.37751742746678002</v>
      </c>
      <c r="M12" s="17"/>
      <c r="N12" s="17">
        <v>0.29076610520895402</v>
      </c>
      <c r="O12" s="17">
        <v>0.27466158757040199</v>
      </c>
      <c r="P12" s="17">
        <v>0.238913670807852</v>
      </c>
      <c r="Q12" s="17">
        <v>0.263382891880376</v>
      </c>
      <c r="R12" s="17"/>
      <c r="S12" s="17">
        <v>0.221447064728543</v>
      </c>
      <c r="T12" s="17">
        <v>0.27647563421280202</v>
      </c>
      <c r="U12" s="17">
        <v>0.31962645351332503</v>
      </c>
      <c r="V12" s="17">
        <v>0.24066684619402401</v>
      </c>
      <c r="W12" s="17">
        <v>0.263751771577653</v>
      </c>
      <c r="X12" s="17">
        <v>0.24013166319638701</v>
      </c>
      <c r="Y12" s="17">
        <v>0.29063969565756398</v>
      </c>
      <c r="Z12" s="17">
        <v>0.30316559278020999</v>
      </c>
      <c r="AA12" s="17">
        <v>0.26333462831506099</v>
      </c>
      <c r="AB12" s="17">
        <v>0.327706797152652</v>
      </c>
      <c r="AC12" s="17">
        <v>0.21953701113816201</v>
      </c>
      <c r="AD12" s="17">
        <v>0.29063676359852603</v>
      </c>
      <c r="AE12" s="17"/>
      <c r="AF12" s="17">
        <v>0.27245261602779097</v>
      </c>
      <c r="AG12" s="17">
        <v>0.27753540461003501</v>
      </c>
      <c r="AH12" s="17">
        <v>0.259884044641362</v>
      </c>
      <c r="AI12" s="17">
        <v>0.246858896181503</v>
      </c>
      <c r="AJ12" s="17">
        <v>0.235929238176872</v>
      </c>
      <c r="AK12" s="17"/>
      <c r="AL12" s="17">
        <v>0.31800543927492603</v>
      </c>
      <c r="AM12" s="17">
        <v>0.26320936039899101</v>
      </c>
      <c r="AN12" s="17">
        <v>0.228943935273973</v>
      </c>
      <c r="AO12" s="17"/>
      <c r="AP12" s="17">
        <v>0.31802372580123001</v>
      </c>
      <c r="AQ12" s="17">
        <v>0.240998674633809</v>
      </c>
      <c r="AR12" s="17">
        <v>0.30215633932251801</v>
      </c>
      <c r="AS12" s="17">
        <v>0.23029244318305001</v>
      </c>
      <c r="AT12" s="17">
        <v>0.22617225778726499</v>
      </c>
      <c r="AU12" s="17"/>
      <c r="AV12" s="17">
        <v>0.31059048404030698</v>
      </c>
      <c r="AW12" s="17">
        <v>0.24809322329062</v>
      </c>
      <c r="AX12" s="17">
        <v>0.33556838696311297</v>
      </c>
      <c r="AY12" s="17">
        <v>0.29045896527440701</v>
      </c>
      <c r="AZ12" s="17">
        <v>0.253141676125895</v>
      </c>
    </row>
    <row r="13" spans="2:52" x14ac:dyDescent="0.35">
      <c r="B13" s="18" t="s">
        <v>186</v>
      </c>
      <c r="C13" s="17">
        <v>0.20184384663862101</v>
      </c>
      <c r="D13" s="17">
        <v>0.218327018396553</v>
      </c>
      <c r="E13" s="17">
        <v>0.18703393378275701</v>
      </c>
      <c r="F13" s="17"/>
      <c r="G13" s="17">
        <v>7.0964459394327994E-2</v>
      </c>
      <c r="H13" s="17">
        <v>0.109211456776194</v>
      </c>
      <c r="I13" s="17">
        <v>0.147266419904341</v>
      </c>
      <c r="J13" s="17">
        <v>0.20934184855321</v>
      </c>
      <c r="K13" s="17">
        <v>0.27824282406143003</v>
      </c>
      <c r="L13" s="17">
        <v>0.35157023660544301</v>
      </c>
      <c r="M13" s="17"/>
      <c r="N13" s="17">
        <v>0.240245744818467</v>
      </c>
      <c r="O13" s="17">
        <v>0.216379433926259</v>
      </c>
      <c r="P13" s="17">
        <v>0.158799274976234</v>
      </c>
      <c r="Q13" s="17">
        <v>0.180547992874389</v>
      </c>
      <c r="R13" s="17"/>
      <c r="S13" s="17">
        <v>0.13472672252995499</v>
      </c>
      <c r="T13" s="17">
        <v>0.217757240958936</v>
      </c>
      <c r="U13" s="17">
        <v>0.24350770384324499</v>
      </c>
      <c r="V13" s="17">
        <v>0.21247250129926601</v>
      </c>
      <c r="W13" s="17">
        <v>0.18947176016782399</v>
      </c>
      <c r="X13" s="17">
        <v>0.16882488288374201</v>
      </c>
      <c r="Y13" s="17">
        <v>0.230283206977212</v>
      </c>
      <c r="Z13" s="17">
        <v>0.180989602412504</v>
      </c>
      <c r="AA13" s="17">
        <v>0.17679538178963</v>
      </c>
      <c r="AB13" s="17">
        <v>0.24254437767255599</v>
      </c>
      <c r="AC13" s="17">
        <v>0.27448899376200903</v>
      </c>
      <c r="AD13" s="17">
        <v>0.23167060667209999</v>
      </c>
      <c r="AE13" s="17"/>
      <c r="AF13" s="17">
        <v>0.18251026418643701</v>
      </c>
      <c r="AG13" s="17">
        <v>0.19418052461079199</v>
      </c>
      <c r="AH13" s="17">
        <v>0.20681932026463701</v>
      </c>
      <c r="AI13" s="17">
        <v>0.194024225605328</v>
      </c>
      <c r="AJ13" s="17">
        <v>0.24209222564235799</v>
      </c>
      <c r="AK13" s="17"/>
      <c r="AL13" s="17">
        <v>0.22695535968008801</v>
      </c>
      <c r="AM13" s="17">
        <v>0.23866417444711899</v>
      </c>
      <c r="AN13" s="17">
        <v>0.12878238736932299</v>
      </c>
      <c r="AO13" s="17"/>
      <c r="AP13" s="17">
        <v>0.235083767738611</v>
      </c>
      <c r="AQ13" s="17">
        <v>0.18454017276923401</v>
      </c>
      <c r="AR13" s="17">
        <v>0.262674126490544</v>
      </c>
      <c r="AS13" s="17">
        <v>0.274030569293927</v>
      </c>
      <c r="AT13" s="17">
        <v>0.13436534652964699</v>
      </c>
      <c r="AU13" s="17"/>
      <c r="AV13" s="17">
        <v>0.208788448770412</v>
      </c>
      <c r="AW13" s="17">
        <v>0.179290981164512</v>
      </c>
      <c r="AX13" s="17">
        <v>0.213714614785419</v>
      </c>
      <c r="AY13" s="17">
        <v>0.22932416169723199</v>
      </c>
      <c r="AZ13" s="17">
        <v>0.220516323894315</v>
      </c>
    </row>
    <row r="14" spans="2:52" x14ac:dyDescent="0.35">
      <c r="B14" s="18" t="s">
        <v>96</v>
      </c>
      <c r="C14" s="19">
        <v>9.7561441085347395E-2</v>
      </c>
      <c r="D14" s="19">
        <v>7.4906721692312495E-2</v>
      </c>
      <c r="E14" s="19">
        <v>0.118698772342073</v>
      </c>
      <c r="F14" s="19"/>
      <c r="G14" s="19">
        <v>9.6206441935056494E-2</v>
      </c>
      <c r="H14" s="19">
        <v>0.104176005442807</v>
      </c>
      <c r="I14" s="19">
        <v>0.118918823456692</v>
      </c>
      <c r="J14" s="19">
        <v>0.114899541977502</v>
      </c>
      <c r="K14" s="19">
        <v>9.76328936952294E-2</v>
      </c>
      <c r="L14" s="19">
        <v>6.15285984823397E-2</v>
      </c>
      <c r="M14" s="19"/>
      <c r="N14" s="19">
        <v>5.7692160917696501E-2</v>
      </c>
      <c r="O14" s="19">
        <v>0.11126853111469399</v>
      </c>
      <c r="P14" s="19">
        <v>9.0064723508422803E-2</v>
      </c>
      <c r="Q14" s="19">
        <v>0.13120155361952199</v>
      </c>
      <c r="R14" s="19"/>
      <c r="S14" s="19">
        <v>9.24761802185666E-2</v>
      </c>
      <c r="T14" s="19">
        <v>0.102473334764057</v>
      </c>
      <c r="U14" s="19">
        <v>7.0473179663892799E-2</v>
      </c>
      <c r="V14" s="19">
        <v>0.102727096920049</v>
      </c>
      <c r="W14" s="19">
        <v>9.0244003738638001E-2</v>
      </c>
      <c r="X14" s="19">
        <v>0.11880559703292801</v>
      </c>
      <c r="Y14" s="19">
        <v>0.111884293787675</v>
      </c>
      <c r="Z14" s="19">
        <v>7.9678042086771497E-2</v>
      </c>
      <c r="AA14" s="19">
        <v>9.5793197748709105E-2</v>
      </c>
      <c r="AB14" s="19">
        <v>8.2456932245892206E-2</v>
      </c>
      <c r="AC14" s="19">
        <v>0.126652990105002</v>
      </c>
      <c r="AD14" s="19">
        <v>9.9044857797471006E-2</v>
      </c>
      <c r="AE14" s="19"/>
      <c r="AF14" s="19">
        <v>0.142384497362297</v>
      </c>
      <c r="AG14" s="19">
        <v>9.6446104718991996E-2</v>
      </c>
      <c r="AH14" s="19">
        <v>6.4956854134105804E-2</v>
      </c>
      <c r="AI14" s="19">
        <v>5.3444676182412297E-2</v>
      </c>
      <c r="AJ14" s="19">
        <v>7.9267252642821806E-2</v>
      </c>
      <c r="AK14" s="19"/>
      <c r="AL14" s="19">
        <v>7.1685199376203407E-2</v>
      </c>
      <c r="AM14" s="19">
        <v>7.6908013268754905E-2</v>
      </c>
      <c r="AN14" s="19">
        <v>0.17862212007370801</v>
      </c>
      <c r="AO14" s="19"/>
      <c r="AP14" s="19">
        <v>5.2095854920789303E-2</v>
      </c>
      <c r="AQ14" s="19">
        <v>7.3124617171504702E-2</v>
      </c>
      <c r="AR14" s="19">
        <v>8.9532053834743594E-2</v>
      </c>
      <c r="AS14" s="19">
        <v>0.12608083075658499</v>
      </c>
      <c r="AT14" s="19">
        <v>0.216651317934523</v>
      </c>
      <c r="AU14" s="19"/>
      <c r="AV14" s="19">
        <v>5.8748027791276698E-2</v>
      </c>
      <c r="AW14" s="19">
        <v>7.9613462410475899E-2</v>
      </c>
      <c r="AX14" s="19">
        <v>6.1362845129977903E-2</v>
      </c>
      <c r="AY14" s="19">
        <v>5.3813504227711001E-2</v>
      </c>
      <c r="AZ14" s="19">
        <v>0.225790106183692</v>
      </c>
    </row>
    <row r="15" spans="2:52" x14ac:dyDescent="0.35">
      <c r="B15" s="16"/>
    </row>
    <row r="16" spans="2:52" x14ac:dyDescent="0.35">
      <c r="B16" t="s">
        <v>84</v>
      </c>
    </row>
    <row r="17" spans="2:2" x14ac:dyDescent="0.35">
      <c r="B17" t="s">
        <v>85</v>
      </c>
    </row>
    <row r="19" spans="2:2" x14ac:dyDescent="0.35">
      <c r="B19" s="8" t="str">
        <f>HYPERLINK("#'Contents'!A1", "Return to Contents")</f>
        <v>Return to Contents</v>
      </c>
    </row>
  </sheetData>
  <mergeCells count="9">
    <mergeCell ref="AL5:AN5"/>
    <mergeCell ref="AP5:AT5"/>
    <mergeCell ref="AV5:AZ5"/>
    <mergeCell ref="D2:AT2"/>
    <mergeCell ref="D5:E5"/>
    <mergeCell ref="G5:L5"/>
    <mergeCell ref="N5:Q5"/>
    <mergeCell ref="S5:AD5"/>
    <mergeCell ref="AF5:AJ5"/>
  </mergeCells>
  <pageMargins left="0.7" right="0.7" top="0.75" bottom="0.75" header="0.3" footer="0.3"/>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Z277"/>
  <sheetViews>
    <sheetView showGridLines="0" workbookViewId="0">
      <pane xSplit="2" ySplit="8" topLeftCell="C267" activePane="bottomRight" state="frozen"/>
      <selection pane="topRight"/>
      <selection pane="bottomLeft"/>
      <selection pane="bottomRight" activeCell="A277" sqref="A277:XFD282"/>
    </sheetView>
  </sheetViews>
  <sheetFormatPr defaultColWidth="10.90625" defaultRowHeight="14.5" x14ac:dyDescent="0.35"/>
  <cols>
    <col min="2" max="2" width="20.7265625" customWidth="1"/>
    <col min="3" max="5" width="10.7265625" customWidth="1"/>
    <col min="6" max="6" width="2.1796875" customWidth="1"/>
    <col min="7" max="12" width="10.7265625" customWidth="1"/>
    <col min="13" max="13" width="2.1796875" customWidth="1"/>
    <col min="14" max="17" width="10.7265625" customWidth="1"/>
    <col min="18" max="18" width="2.1796875" customWidth="1"/>
    <col min="19" max="30" width="10.7265625" customWidth="1"/>
    <col min="31" max="31" width="2.1796875" customWidth="1"/>
    <col min="32" max="36" width="10.7265625" customWidth="1"/>
    <col min="37" max="37" width="2.1796875" customWidth="1"/>
    <col min="38" max="40" width="10.7265625" customWidth="1"/>
    <col min="41" max="41" width="2.1796875" customWidth="1"/>
    <col min="42" max="46" width="10.7265625" customWidth="1"/>
    <col min="47" max="47" width="2.1796875" customWidth="1"/>
    <col min="48" max="52" width="10.7265625" customWidth="1"/>
    <col min="53" max="53" width="2.1796875" customWidth="1"/>
  </cols>
  <sheetData>
    <row r="2" spans="2:52" ht="40" customHeight="1" x14ac:dyDescent="0.35">
      <c r="D2" s="26" t="s">
        <v>195</v>
      </c>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row>
    <row r="5" spans="2:52" ht="30" customHeight="1" x14ac:dyDescent="0.35">
      <c r="B5" s="13"/>
      <c r="C5" s="13"/>
      <c r="D5" s="29" t="s">
        <v>58</v>
      </c>
      <c r="E5" s="29"/>
      <c r="F5" s="13"/>
      <c r="G5" s="29" t="s">
        <v>59</v>
      </c>
      <c r="H5" s="29"/>
      <c r="I5" s="29"/>
      <c r="J5" s="29"/>
      <c r="K5" s="29"/>
      <c r="L5" s="29"/>
      <c r="M5" s="13"/>
      <c r="N5" s="29" t="s">
        <v>60</v>
      </c>
      <c r="O5" s="29"/>
      <c r="P5" s="29"/>
      <c r="Q5" s="29"/>
      <c r="R5" s="13"/>
      <c r="S5" s="29" t="s">
        <v>61</v>
      </c>
      <c r="T5" s="29"/>
      <c r="U5" s="29"/>
      <c r="V5" s="29"/>
      <c r="W5" s="29"/>
      <c r="X5" s="29"/>
      <c r="Y5" s="29"/>
      <c r="Z5" s="29"/>
      <c r="AA5" s="29"/>
      <c r="AB5" s="29"/>
      <c r="AC5" s="29"/>
      <c r="AD5" s="29"/>
      <c r="AE5" s="13"/>
      <c r="AF5" s="29" t="s">
        <v>62</v>
      </c>
      <c r="AG5" s="29"/>
      <c r="AH5" s="29"/>
      <c r="AI5" s="29"/>
      <c r="AJ5" s="29"/>
      <c r="AK5" s="13"/>
      <c r="AL5" s="29" t="s">
        <v>63</v>
      </c>
      <c r="AM5" s="29"/>
      <c r="AN5" s="29"/>
      <c r="AO5" s="13"/>
      <c r="AP5" s="29" t="s">
        <v>64</v>
      </c>
      <c r="AQ5" s="29"/>
      <c r="AR5" s="29"/>
      <c r="AS5" s="29"/>
      <c r="AT5" s="29"/>
      <c r="AU5" s="13"/>
      <c r="AV5" s="29" t="s">
        <v>65</v>
      </c>
      <c r="AW5" s="29"/>
      <c r="AX5" s="29"/>
      <c r="AY5" s="29"/>
      <c r="AZ5" s="29"/>
    </row>
    <row r="6" spans="2:52" ht="72.5" x14ac:dyDescent="0.35">
      <c r="B6" t="s">
        <v>15</v>
      </c>
      <c r="C6" s="9" t="s">
        <v>16</v>
      </c>
      <c r="D6" s="12" t="s">
        <v>17</v>
      </c>
      <c r="E6" s="12" t="s">
        <v>18</v>
      </c>
      <c r="G6" s="12" t="s">
        <v>21</v>
      </c>
      <c r="H6" s="12" t="s">
        <v>22</v>
      </c>
      <c r="I6" s="12" t="s">
        <v>23</v>
      </c>
      <c r="J6" s="12" t="s">
        <v>24</v>
      </c>
      <c r="K6" s="12" t="s">
        <v>25</v>
      </c>
      <c r="L6" s="12" t="s">
        <v>26</v>
      </c>
      <c r="N6" s="12" t="s">
        <v>27</v>
      </c>
      <c r="O6" s="12" t="s">
        <v>28</v>
      </c>
      <c r="P6" s="12" t="s">
        <v>29</v>
      </c>
      <c r="Q6" s="12" t="s">
        <v>30</v>
      </c>
      <c r="S6" s="12" t="s">
        <v>31</v>
      </c>
      <c r="T6" s="12" t="s">
        <v>32</v>
      </c>
      <c r="U6" s="12" t="s">
        <v>33</v>
      </c>
      <c r="V6" s="12" t="s">
        <v>34</v>
      </c>
      <c r="W6" s="12" t="s">
        <v>35</v>
      </c>
      <c r="X6" s="12" t="s">
        <v>36</v>
      </c>
      <c r="Y6" s="12" t="s">
        <v>37</v>
      </c>
      <c r="Z6" s="12" t="s">
        <v>38</v>
      </c>
      <c r="AA6" s="12" t="s">
        <v>39</v>
      </c>
      <c r="AB6" s="12" t="s">
        <v>40</v>
      </c>
      <c r="AC6" s="12" t="s">
        <v>41</v>
      </c>
      <c r="AD6" s="12" t="s">
        <v>42</v>
      </c>
      <c r="AF6" s="12" t="s">
        <v>43</v>
      </c>
      <c r="AG6" s="12" t="s">
        <v>44</v>
      </c>
      <c r="AH6" s="12" t="s">
        <v>45</v>
      </c>
      <c r="AI6" s="12" t="s">
        <v>46</v>
      </c>
      <c r="AJ6" s="12" t="s">
        <v>47</v>
      </c>
      <c r="AL6" s="12" t="s">
        <v>48</v>
      </c>
      <c r="AM6" s="12" t="s">
        <v>49</v>
      </c>
      <c r="AN6" s="12" t="s">
        <v>50</v>
      </c>
      <c r="AP6" s="12" t="s">
        <v>51</v>
      </c>
      <c r="AQ6" s="12" t="s">
        <v>52</v>
      </c>
      <c r="AR6" s="12" t="s">
        <v>53</v>
      </c>
      <c r="AS6" s="12" t="s">
        <v>54</v>
      </c>
      <c r="AT6" s="12" t="s">
        <v>50</v>
      </c>
      <c r="AV6" s="12" t="s">
        <v>51</v>
      </c>
      <c r="AW6" s="12" t="s">
        <v>52</v>
      </c>
      <c r="AX6" s="12" t="s">
        <v>55</v>
      </c>
      <c r="AY6" s="12" t="s">
        <v>56</v>
      </c>
      <c r="AZ6" s="12" t="s">
        <v>57</v>
      </c>
    </row>
    <row r="7" spans="2:52" ht="20" customHeight="1" x14ac:dyDescent="0.35">
      <c r="B7" s="10" t="s">
        <v>19</v>
      </c>
      <c r="C7" s="10">
        <v>4100</v>
      </c>
      <c r="D7" s="10">
        <v>2051</v>
      </c>
      <c r="E7" s="10">
        <v>2036</v>
      </c>
      <c r="F7" s="10"/>
      <c r="G7" s="10">
        <v>523</v>
      </c>
      <c r="H7" s="10">
        <v>691</v>
      </c>
      <c r="I7" s="10">
        <v>719</v>
      </c>
      <c r="J7" s="10">
        <v>697</v>
      </c>
      <c r="K7" s="10">
        <v>590</v>
      </c>
      <c r="L7" s="10">
        <v>880</v>
      </c>
      <c r="M7" s="10"/>
      <c r="N7" s="10">
        <v>1226</v>
      </c>
      <c r="O7" s="10">
        <v>1160</v>
      </c>
      <c r="P7" s="10">
        <v>758</v>
      </c>
      <c r="Q7" s="10">
        <v>944</v>
      </c>
      <c r="R7" s="10"/>
      <c r="S7" s="10">
        <v>559</v>
      </c>
      <c r="T7" s="10">
        <v>573</v>
      </c>
      <c r="U7" s="10">
        <v>336</v>
      </c>
      <c r="V7" s="10">
        <v>378</v>
      </c>
      <c r="W7" s="10">
        <v>304</v>
      </c>
      <c r="X7" s="10">
        <v>357</v>
      </c>
      <c r="Y7" s="10">
        <v>352</v>
      </c>
      <c r="Z7" s="10">
        <v>182</v>
      </c>
      <c r="AA7" s="10">
        <v>466</v>
      </c>
      <c r="AB7" s="10">
        <v>286</v>
      </c>
      <c r="AC7" s="10">
        <v>196</v>
      </c>
      <c r="AD7" s="10">
        <v>111</v>
      </c>
      <c r="AE7" s="10"/>
      <c r="AF7" s="10">
        <v>1057</v>
      </c>
      <c r="AG7" s="10">
        <v>858</v>
      </c>
      <c r="AH7" s="10">
        <v>1137</v>
      </c>
      <c r="AI7" s="10">
        <v>447</v>
      </c>
      <c r="AJ7" s="10">
        <v>69</v>
      </c>
      <c r="AK7" s="10"/>
      <c r="AL7" s="10">
        <v>1402</v>
      </c>
      <c r="AM7" s="10">
        <v>1680</v>
      </c>
      <c r="AN7" s="10">
        <v>633</v>
      </c>
      <c r="AO7" s="10"/>
      <c r="AP7" s="10">
        <v>1401</v>
      </c>
      <c r="AQ7" s="10">
        <v>1205</v>
      </c>
      <c r="AR7" s="10">
        <v>272</v>
      </c>
      <c r="AS7" s="10">
        <v>54</v>
      </c>
      <c r="AT7" s="10">
        <v>573</v>
      </c>
      <c r="AU7" s="10"/>
      <c r="AV7" s="10">
        <v>792</v>
      </c>
      <c r="AW7" s="10">
        <v>1589</v>
      </c>
      <c r="AX7" s="10">
        <v>290</v>
      </c>
      <c r="AY7" s="10">
        <v>447</v>
      </c>
      <c r="AZ7" s="10">
        <v>382</v>
      </c>
    </row>
    <row r="8" spans="2:52" ht="20" customHeight="1" x14ac:dyDescent="0.35">
      <c r="B8" s="11" t="s">
        <v>20</v>
      </c>
      <c r="C8" s="11">
        <v>4100</v>
      </c>
      <c r="D8" s="11">
        <v>2018</v>
      </c>
      <c r="E8" s="11">
        <v>2069</v>
      </c>
      <c r="F8" s="11"/>
      <c r="G8" s="11">
        <v>571</v>
      </c>
      <c r="H8" s="11">
        <v>700</v>
      </c>
      <c r="I8" s="11">
        <v>699</v>
      </c>
      <c r="J8" s="11">
        <v>697</v>
      </c>
      <c r="K8" s="11">
        <v>576</v>
      </c>
      <c r="L8" s="11">
        <v>858</v>
      </c>
      <c r="M8" s="11"/>
      <c r="N8" s="11">
        <v>1104</v>
      </c>
      <c r="O8" s="11">
        <v>1063</v>
      </c>
      <c r="P8" s="11">
        <v>899</v>
      </c>
      <c r="Q8" s="11">
        <v>1022</v>
      </c>
      <c r="R8" s="11"/>
      <c r="S8" s="11">
        <v>574</v>
      </c>
      <c r="T8" s="11">
        <v>533</v>
      </c>
      <c r="U8" s="11">
        <v>328</v>
      </c>
      <c r="V8" s="11">
        <v>369</v>
      </c>
      <c r="W8" s="11">
        <v>287</v>
      </c>
      <c r="X8" s="11">
        <v>369</v>
      </c>
      <c r="Y8" s="11">
        <v>328</v>
      </c>
      <c r="Z8" s="11">
        <v>164</v>
      </c>
      <c r="AA8" s="11">
        <v>451</v>
      </c>
      <c r="AB8" s="11">
        <v>369</v>
      </c>
      <c r="AC8" s="11">
        <v>205</v>
      </c>
      <c r="AD8" s="11">
        <v>123</v>
      </c>
      <c r="AE8" s="11"/>
      <c r="AF8" s="11">
        <v>1092</v>
      </c>
      <c r="AG8" s="11">
        <v>884</v>
      </c>
      <c r="AH8" s="11">
        <v>1109</v>
      </c>
      <c r="AI8" s="11">
        <v>420</v>
      </c>
      <c r="AJ8" s="11">
        <v>57</v>
      </c>
      <c r="AK8" s="11"/>
      <c r="AL8" s="11">
        <v>1388</v>
      </c>
      <c r="AM8" s="11">
        <v>1656</v>
      </c>
      <c r="AN8" s="11">
        <v>648</v>
      </c>
      <c r="AO8" s="11"/>
      <c r="AP8" s="11">
        <v>1357</v>
      </c>
      <c r="AQ8" s="11">
        <v>1194</v>
      </c>
      <c r="AR8" s="11">
        <v>262</v>
      </c>
      <c r="AS8" s="11">
        <v>53</v>
      </c>
      <c r="AT8" s="11">
        <v>593</v>
      </c>
      <c r="AU8" s="11"/>
      <c r="AV8" s="11">
        <v>766</v>
      </c>
      <c r="AW8" s="11">
        <v>1598</v>
      </c>
      <c r="AX8" s="11">
        <v>282</v>
      </c>
      <c r="AY8" s="11">
        <v>441</v>
      </c>
      <c r="AZ8" s="11">
        <v>382</v>
      </c>
    </row>
    <row r="11" spans="2:52" x14ac:dyDescent="0.35">
      <c r="B11" s="6" t="s">
        <v>82</v>
      </c>
    </row>
    <row r="12" spans="2:52" x14ac:dyDescent="0.35">
      <c r="B12" s="24" t="s">
        <v>83</v>
      </c>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row>
    <row r="13" spans="2:52" x14ac:dyDescent="0.35">
      <c r="B13" t="s">
        <v>66</v>
      </c>
      <c r="C13" s="17">
        <v>0.66613954033062595</v>
      </c>
      <c r="D13" s="17">
        <v>0.63214598645960096</v>
      </c>
      <c r="E13" s="17">
        <v>0.69913964765367698</v>
      </c>
      <c r="F13" s="17"/>
      <c r="G13" s="17">
        <v>0.70747895078108003</v>
      </c>
      <c r="H13" s="17">
        <v>0.75420015956583997</v>
      </c>
      <c r="I13" s="17">
        <v>0.77219013124081803</v>
      </c>
      <c r="J13" s="17">
        <v>0.70800502528868803</v>
      </c>
      <c r="K13" s="17">
        <v>0.61246797954601595</v>
      </c>
      <c r="L13" s="17">
        <v>0.48239210929840898</v>
      </c>
      <c r="M13" s="17"/>
      <c r="N13" s="17">
        <v>0.57976100359915905</v>
      </c>
      <c r="O13" s="17">
        <v>0.69369933455715904</v>
      </c>
      <c r="P13" s="17">
        <v>0.67505096145843102</v>
      </c>
      <c r="Q13" s="17">
        <v>0.72397667882278505</v>
      </c>
      <c r="R13" s="17"/>
      <c r="S13" s="17">
        <v>0.66623336675788503</v>
      </c>
      <c r="T13" s="17">
        <v>0.65838804897605296</v>
      </c>
      <c r="U13" s="17">
        <v>0.58725714037871801</v>
      </c>
      <c r="V13" s="17">
        <v>0.62911495077789503</v>
      </c>
      <c r="W13" s="17">
        <v>0.70284748297691002</v>
      </c>
      <c r="X13" s="17">
        <v>0.66724175256390805</v>
      </c>
      <c r="Y13" s="17">
        <v>0.67427809988117104</v>
      </c>
      <c r="Z13" s="17">
        <v>0.65767796484221197</v>
      </c>
      <c r="AA13" s="17">
        <v>0.70697712527095902</v>
      </c>
      <c r="AB13" s="17">
        <v>0.65969958676434004</v>
      </c>
      <c r="AC13" s="17">
        <v>0.65288755422816902</v>
      </c>
      <c r="AD13" s="17">
        <v>0.81300625801820103</v>
      </c>
      <c r="AE13" s="17"/>
      <c r="AF13" s="17">
        <v>0.67010984555379804</v>
      </c>
      <c r="AG13" s="17">
        <v>0.70646567638952595</v>
      </c>
      <c r="AH13" s="17">
        <v>0.66064323869913699</v>
      </c>
      <c r="AI13" s="17">
        <v>0.64769486247653696</v>
      </c>
      <c r="AJ13" s="17">
        <v>0.53968206560402399</v>
      </c>
      <c r="AK13" s="17"/>
      <c r="AL13" s="17">
        <v>0.58304809575479499</v>
      </c>
      <c r="AM13" s="17">
        <v>0.67415947362374296</v>
      </c>
      <c r="AN13" s="17">
        <v>0.76674473854626501</v>
      </c>
      <c r="AO13" s="17"/>
      <c r="AP13" s="17">
        <v>0.56503134757484197</v>
      </c>
      <c r="AQ13" s="17">
        <v>0.73351597640743305</v>
      </c>
      <c r="AR13" s="17">
        <v>0.57236537316170599</v>
      </c>
      <c r="AS13" s="17">
        <v>0.47323662948626599</v>
      </c>
      <c r="AT13" s="17">
        <v>0.78932662995807301</v>
      </c>
      <c r="AU13" s="17"/>
      <c r="AV13" s="17">
        <v>0.54944322274591795</v>
      </c>
      <c r="AW13" s="17">
        <v>0.75112957529026303</v>
      </c>
      <c r="AX13" s="17">
        <v>0.598035765954256</v>
      </c>
      <c r="AY13" s="17">
        <v>0.524001739180463</v>
      </c>
      <c r="AZ13" s="17">
        <v>0.67563983136439698</v>
      </c>
    </row>
    <row r="14" spans="2:52" x14ac:dyDescent="0.35">
      <c r="B14" t="s">
        <v>67</v>
      </c>
      <c r="C14" s="17">
        <v>0.58099125424991604</v>
      </c>
      <c r="D14" s="17">
        <v>0.52162227223184399</v>
      </c>
      <c r="E14" s="17">
        <v>0.63848518252714004</v>
      </c>
      <c r="F14" s="17"/>
      <c r="G14" s="17">
        <v>0.4843477504714</v>
      </c>
      <c r="H14" s="17">
        <v>0.50464872897567603</v>
      </c>
      <c r="I14" s="17">
        <v>0.57828324429381806</v>
      </c>
      <c r="J14" s="17">
        <v>0.59488334223586004</v>
      </c>
      <c r="K14" s="17">
        <v>0.60544847997488205</v>
      </c>
      <c r="L14" s="17">
        <v>0.682065516630322</v>
      </c>
      <c r="M14" s="17"/>
      <c r="N14" s="17">
        <v>0.57108884795947501</v>
      </c>
      <c r="O14" s="17">
        <v>0.59888941624412895</v>
      </c>
      <c r="P14" s="17">
        <v>0.56307227951762495</v>
      </c>
      <c r="Q14" s="17">
        <v>0.58977358061233898</v>
      </c>
      <c r="R14" s="17"/>
      <c r="S14" s="17">
        <v>0.42735996208018301</v>
      </c>
      <c r="T14" s="17">
        <v>0.61510195731856598</v>
      </c>
      <c r="U14" s="17">
        <v>0.64358406642203703</v>
      </c>
      <c r="V14" s="17">
        <v>0.58919386148050501</v>
      </c>
      <c r="W14" s="17">
        <v>0.60222955523588295</v>
      </c>
      <c r="X14" s="17">
        <v>0.54823971886410405</v>
      </c>
      <c r="Y14" s="17">
        <v>0.58275147540626204</v>
      </c>
      <c r="Z14" s="17">
        <v>0.555657094470555</v>
      </c>
      <c r="AA14" s="17">
        <v>0.59893193883115303</v>
      </c>
      <c r="AB14" s="17">
        <v>0.644301843555246</v>
      </c>
      <c r="AC14" s="17">
        <v>0.63253031847138896</v>
      </c>
      <c r="AD14" s="17">
        <v>0.69476555642405202</v>
      </c>
      <c r="AE14" s="17"/>
      <c r="AF14" s="17">
        <v>0.59020566758820503</v>
      </c>
      <c r="AG14" s="17">
        <v>0.59992885471361201</v>
      </c>
      <c r="AH14" s="17">
        <v>0.57684990206384501</v>
      </c>
      <c r="AI14" s="17">
        <v>0.55101808498898996</v>
      </c>
      <c r="AJ14" s="17">
        <v>0.492890416045205</v>
      </c>
      <c r="AK14" s="17"/>
      <c r="AL14" s="17">
        <v>0.55072195014365799</v>
      </c>
      <c r="AM14" s="17">
        <v>0.62312337960431696</v>
      </c>
      <c r="AN14" s="17">
        <v>0.53824110424870797</v>
      </c>
      <c r="AO14" s="17"/>
      <c r="AP14" s="17">
        <v>0.55369593864031097</v>
      </c>
      <c r="AQ14" s="17">
        <v>0.60984010972426705</v>
      </c>
      <c r="AR14" s="17">
        <v>0.60709465822117803</v>
      </c>
      <c r="AS14" s="17">
        <v>0.46415282280432102</v>
      </c>
      <c r="AT14" s="17">
        <v>0.55415039541396605</v>
      </c>
      <c r="AU14" s="17"/>
      <c r="AV14" s="17">
        <v>0.51761528800594503</v>
      </c>
      <c r="AW14" s="17">
        <v>0.62362953165010304</v>
      </c>
      <c r="AX14" s="17">
        <v>0.62595174739562698</v>
      </c>
      <c r="AY14" s="17">
        <v>0.47752782241130998</v>
      </c>
      <c r="AZ14" s="17">
        <v>0.59643088814342604</v>
      </c>
    </row>
    <row r="15" spans="2:52" x14ac:dyDescent="0.35">
      <c r="B15" t="s">
        <v>68</v>
      </c>
      <c r="C15" s="17">
        <v>0.376072558504781</v>
      </c>
      <c r="D15" s="17">
        <v>0.38916389031600102</v>
      </c>
      <c r="E15" s="17">
        <v>0.36321943472226098</v>
      </c>
      <c r="F15" s="17"/>
      <c r="G15" s="17">
        <v>0.34667802193626801</v>
      </c>
      <c r="H15" s="17">
        <v>0.39781904084660002</v>
      </c>
      <c r="I15" s="17">
        <v>0.367231909058372</v>
      </c>
      <c r="J15" s="17">
        <v>0.36224590911156701</v>
      </c>
      <c r="K15" s="17">
        <v>0.38221727514169401</v>
      </c>
      <c r="L15" s="17">
        <v>0.39218834344175102</v>
      </c>
      <c r="M15" s="17"/>
      <c r="N15" s="17">
        <v>0.440828602463264</v>
      </c>
      <c r="O15" s="17">
        <v>0.39246943397299899</v>
      </c>
      <c r="P15" s="17">
        <v>0.33052571413731602</v>
      </c>
      <c r="Q15" s="17">
        <v>0.33253257402367498</v>
      </c>
      <c r="R15" s="17"/>
      <c r="S15" s="17">
        <v>0.40136005490062898</v>
      </c>
      <c r="T15" s="17">
        <v>0.382624254403575</v>
      </c>
      <c r="U15" s="17">
        <v>0.38515311396310498</v>
      </c>
      <c r="V15" s="17">
        <v>0.341808420911071</v>
      </c>
      <c r="W15" s="17">
        <v>0.329491992990743</v>
      </c>
      <c r="X15" s="17">
        <v>0.34542861943139203</v>
      </c>
      <c r="Y15" s="17">
        <v>0.356044786741741</v>
      </c>
      <c r="Z15" s="17">
        <v>0.386197463487225</v>
      </c>
      <c r="AA15" s="17">
        <v>0.37214846030602799</v>
      </c>
      <c r="AB15" s="17">
        <v>0.43794123520891198</v>
      </c>
      <c r="AC15" s="17">
        <v>0.35872992498043899</v>
      </c>
      <c r="AD15" s="17">
        <v>0.40648341549065198</v>
      </c>
      <c r="AE15" s="17"/>
      <c r="AF15" s="17">
        <v>0.34022907807182301</v>
      </c>
      <c r="AG15" s="17">
        <v>0.36570187349567301</v>
      </c>
      <c r="AH15" s="17">
        <v>0.432028582973155</v>
      </c>
      <c r="AI15" s="17">
        <v>0.42091351361253798</v>
      </c>
      <c r="AJ15" s="17">
        <v>0.354771778439671</v>
      </c>
      <c r="AK15" s="17"/>
      <c r="AL15" s="17">
        <v>0.34963084960359098</v>
      </c>
      <c r="AM15" s="17">
        <v>0.41360569194689001</v>
      </c>
      <c r="AN15" s="17">
        <v>0.35195719473891302</v>
      </c>
      <c r="AO15" s="17"/>
      <c r="AP15" s="17">
        <v>0.37945974087833401</v>
      </c>
      <c r="AQ15" s="17">
        <v>0.385180395805303</v>
      </c>
      <c r="AR15" s="17">
        <v>0.417715872629981</v>
      </c>
      <c r="AS15" s="17">
        <v>0.286488195160714</v>
      </c>
      <c r="AT15" s="17">
        <v>0.33487511555975902</v>
      </c>
      <c r="AU15" s="17"/>
      <c r="AV15" s="17">
        <v>0.397646775168779</v>
      </c>
      <c r="AW15" s="17">
        <v>0.39718095178903801</v>
      </c>
      <c r="AX15" s="17">
        <v>0.39955046745543399</v>
      </c>
      <c r="AY15" s="17">
        <v>0.31414240402632898</v>
      </c>
      <c r="AZ15" s="17">
        <v>0.37369504874415599</v>
      </c>
    </row>
    <row r="16" spans="2:52" x14ac:dyDescent="0.35">
      <c r="B16" t="s">
        <v>69</v>
      </c>
      <c r="C16" s="17">
        <v>0.32646013454202699</v>
      </c>
      <c r="D16" s="17">
        <v>0.34200612589967799</v>
      </c>
      <c r="E16" s="17">
        <v>0.31293005869163398</v>
      </c>
      <c r="F16" s="17"/>
      <c r="G16" s="17">
        <v>0.16187319914387599</v>
      </c>
      <c r="H16" s="17">
        <v>0.22469805525365899</v>
      </c>
      <c r="I16" s="17">
        <v>0.27424873813525003</v>
      </c>
      <c r="J16" s="17">
        <v>0.34686910066542498</v>
      </c>
      <c r="K16" s="17">
        <v>0.42304034741908803</v>
      </c>
      <c r="L16" s="17">
        <v>0.48008950264985001</v>
      </c>
      <c r="M16" s="17"/>
      <c r="N16" s="17">
        <v>0.27815588212636799</v>
      </c>
      <c r="O16" s="17">
        <v>0.32252852488614803</v>
      </c>
      <c r="P16" s="17">
        <v>0.35444372896014997</v>
      </c>
      <c r="Q16" s="17">
        <v>0.35799790686518701</v>
      </c>
      <c r="R16" s="17"/>
      <c r="S16" s="17">
        <v>0.22016058699112501</v>
      </c>
      <c r="T16" s="17">
        <v>0.34735246844828899</v>
      </c>
      <c r="U16" s="17">
        <v>0.323815294939853</v>
      </c>
      <c r="V16" s="17">
        <v>0.40966268217003698</v>
      </c>
      <c r="W16" s="17">
        <v>0.38703132343311197</v>
      </c>
      <c r="X16" s="17">
        <v>0.31017343151131799</v>
      </c>
      <c r="Y16" s="17">
        <v>0.36204396443581799</v>
      </c>
      <c r="Z16" s="17">
        <v>0.39665922664835201</v>
      </c>
      <c r="AA16" s="17">
        <v>0.35235524252261902</v>
      </c>
      <c r="AB16" s="17">
        <v>0.266455419982502</v>
      </c>
      <c r="AC16" s="17">
        <v>0.31886582776961903</v>
      </c>
      <c r="AD16" s="17">
        <v>0.30616885461508597</v>
      </c>
      <c r="AE16" s="17"/>
      <c r="AF16" s="17">
        <v>0.43987146373942498</v>
      </c>
      <c r="AG16" s="17">
        <v>0.308724307174708</v>
      </c>
      <c r="AH16" s="17">
        <v>0.235237396067704</v>
      </c>
      <c r="AI16" s="17">
        <v>0.20950832140899101</v>
      </c>
      <c r="AJ16" s="17">
        <v>0.22448915817329701</v>
      </c>
      <c r="AK16" s="17"/>
      <c r="AL16" s="17">
        <v>0.55684552044166102</v>
      </c>
      <c r="AM16" s="17">
        <v>0.19543993662866899</v>
      </c>
      <c r="AN16" s="17">
        <v>0.28373338986917701</v>
      </c>
      <c r="AO16" s="17"/>
      <c r="AP16" s="17">
        <v>0.51955258678786698</v>
      </c>
      <c r="AQ16" s="17">
        <v>0.19060855076706501</v>
      </c>
      <c r="AR16" s="17">
        <v>0.13481903207214199</v>
      </c>
      <c r="AS16" s="17">
        <v>0.76275030923244802</v>
      </c>
      <c r="AT16" s="17">
        <v>0.32094584576989299</v>
      </c>
      <c r="AU16" s="17"/>
      <c r="AV16" s="17">
        <v>0.46418029716484099</v>
      </c>
      <c r="AW16" s="17">
        <v>0.19767151531166399</v>
      </c>
      <c r="AX16" s="17">
        <v>0.19178620632285401</v>
      </c>
      <c r="AY16" s="17">
        <v>0.74914765516414905</v>
      </c>
      <c r="AZ16" s="17">
        <v>0.33704687750102402</v>
      </c>
    </row>
    <row r="17" spans="2:52" x14ac:dyDescent="0.35">
      <c r="B17" t="s">
        <v>70</v>
      </c>
      <c r="C17" s="17">
        <v>0.182034550046827</v>
      </c>
      <c r="D17" s="17">
        <v>0.17288023872932701</v>
      </c>
      <c r="E17" s="17">
        <v>0.19048399679195099</v>
      </c>
      <c r="F17" s="17"/>
      <c r="G17" s="17">
        <v>0.20776920904975901</v>
      </c>
      <c r="H17" s="17">
        <v>0.179627850977436</v>
      </c>
      <c r="I17" s="17">
        <v>0.15556674986720401</v>
      </c>
      <c r="J17" s="17">
        <v>0.16286597733539501</v>
      </c>
      <c r="K17" s="17">
        <v>0.20432171994690301</v>
      </c>
      <c r="L17" s="17">
        <v>0.18905902382704801</v>
      </c>
      <c r="M17" s="17"/>
      <c r="N17" s="17">
        <v>0.21793057350966499</v>
      </c>
      <c r="O17" s="17">
        <v>0.177747057791864</v>
      </c>
      <c r="P17" s="17">
        <v>0.155801856931091</v>
      </c>
      <c r="Q17" s="17">
        <v>0.169088883089904</v>
      </c>
      <c r="R17" s="17"/>
      <c r="S17" s="17">
        <v>0.170969343934645</v>
      </c>
      <c r="T17" s="17">
        <v>0.19679298785940399</v>
      </c>
      <c r="U17" s="17">
        <v>0.21787449838278899</v>
      </c>
      <c r="V17" s="17">
        <v>0.17708879191968799</v>
      </c>
      <c r="W17" s="17">
        <v>0.18022939480657599</v>
      </c>
      <c r="X17" s="17">
        <v>0.18522289753660801</v>
      </c>
      <c r="Y17" s="17">
        <v>0.15875995552219899</v>
      </c>
      <c r="Z17" s="17">
        <v>0.172011267209883</v>
      </c>
      <c r="AA17" s="17">
        <v>0.15678792798823901</v>
      </c>
      <c r="AB17" s="17">
        <v>0.20168198391370201</v>
      </c>
      <c r="AC17" s="17">
        <v>0.197759605524923</v>
      </c>
      <c r="AD17" s="17">
        <v>0.16648452372362399</v>
      </c>
      <c r="AE17" s="17"/>
      <c r="AF17" s="17">
        <v>0.141277494386055</v>
      </c>
      <c r="AG17" s="17">
        <v>0.18201242227217301</v>
      </c>
      <c r="AH17" s="17">
        <v>0.21348286956705401</v>
      </c>
      <c r="AI17" s="17">
        <v>0.26177587599660401</v>
      </c>
      <c r="AJ17" s="17">
        <v>0.15264584685459101</v>
      </c>
      <c r="AK17" s="17"/>
      <c r="AL17" s="17">
        <v>0.12552092277901</v>
      </c>
      <c r="AM17" s="17">
        <v>0.22788523946049599</v>
      </c>
      <c r="AN17" s="17">
        <v>0.16678506893105499</v>
      </c>
      <c r="AO17" s="17"/>
      <c r="AP17" s="17">
        <v>0.13858373320376399</v>
      </c>
      <c r="AQ17" s="17">
        <v>0.200957262235583</v>
      </c>
      <c r="AR17" s="17">
        <v>0.29913024133777</v>
      </c>
      <c r="AS17" s="17">
        <v>0.11039097599961201</v>
      </c>
      <c r="AT17" s="17">
        <v>0.17227151879182201</v>
      </c>
      <c r="AU17" s="17"/>
      <c r="AV17" s="17">
        <v>0.164305786876624</v>
      </c>
      <c r="AW17" s="17">
        <v>0.19543074230723201</v>
      </c>
      <c r="AX17" s="17">
        <v>0.28179385320323902</v>
      </c>
      <c r="AY17" s="17">
        <v>5.9148867112039101E-2</v>
      </c>
      <c r="AZ17" s="17">
        <v>0.13724729955359799</v>
      </c>
    </row>
    <row r="18" spans="2:52" x14ac:dyDescent="0.35">
      <c r="B18" t="s">
        <v>71</v>
      </c>
      <c r="C18" s="17">
        <v>0.16884141105574399</v>
      </c>
      <c r="D18" s="17">
        <v>0.17506290610458899</v>
      </c>
      <c r="E18" s="17">
        <v>0.163379180703488</v>
      </c>
      <c r="F18" s="17"/>
      <c r="G18" s="17">
        <v>0.24054947724421299</v>
      </c>
      <c r="H18" s="17">
        <v>0.22388193008313401</v>
      </c>
      <c r="I18" s="17">
        <v>0.179048170044144</v>
      </c>
      <c r="J18" s="17">
        <v>0.13714193437484601</v>
      </c>
      <c r="K18" s="17">
        <v>0.140043922800622</v>
      </c>
      <c r="L18" s="17">
        <v>0.113003102223283</v>
      </c>
      <c r="M18" s="17"/>
      <c r="N18" s="17">
        <v>0.15760561333808701</v>
      </c>
      <c r="O18" s="17">
        <v>0.15972597131522101</v>
      </c>
      <c r="P18" s="17">
        <v>0.17771067514450301</v>
      </c>
      <c r="Q18" s="17">
        <v>0.183709615314671</v>
      </c>
      <c r="R18" s="17"/>
      <c r="S18" s="17">
        <v>0.22708470796289501</v>
      </c>
      <c r="T18" s="17">
        <v>0.173854835913512</v>
      </c>
      <c r="U18" s="17">
        <v>0.16656737121592</v>
      </c>
      <c r="V18" s="17">
        <v>0.15846572493001801</v>
      </c>
      <c r="W18" s="17">
        <v>0.12637570375212001</v>
      </c>
      <c r="X18" s="17">
        <v>0.14988911996242399</v>
      </c>
      <c r="Y18" s="17">
        <v>0.14919834595422601</v>
      </c>
      <c r="Z18" s="17">
        <v>0.19168807783674499</v>
      </c>
      <c r="AA18" s="17">
        <v>0.169090585224763</v>
      </c>
      <c r="AB18" s="17">
        <v>0.16524892727016899</v>
      </c>
      <c r="AC18" s="17">
        <v>0.122599204902801</v>
      </c>
      <c r="AD18" s="17">
        <v>0.17731345793539499</v>
      </c>
      <c r="AE18" s="17"/>
      <c r="AF18" s="17">
        <v>0.14792620321870101</v>
      </c>
      <c r="AG18" s="17">
        <v>0.17451954145024101</v>
      </c>
      <c r="AH18" s="17">
        <v>0.186266565296727</v>
      </c>
      <c r="AI18" s="17">
        <v>0.177389992036632</v>
      </c>
      <c r="AJ18" s="17">
        <v>0.160132248558916</v>
      </c>
      <c r="AK18" s="17"/>
      <c r="AL18" s="17">
        <v>0.12416175228648201</v>
      </c>
      <c r="AM18" s="17">
        <v>0.17640309263933299</v>
      </c>
      <c r="AN18" s="17">
        <v>0.19093520401501701</v>
      </c>
      <c r="AO18" s="17"/>
      <c r="AP18" s="17">
        <v>0.112387655101947</v>
      </c>
      <c r="AQ18" s="17">
        <v>0.20610073910813301</v>
      </c>
      <c r="AR18" s="17">
        <v>0.17507614575046701</v>
      </c>
      <c r="AS18" s="17">
        <v>9.4836708600201394E-2</v>
      </c>
      <c r="AT18" s="17">
        <v>0.20883502598650999</v>
      </c>
      <c r="AU18" s="17"/>
      <c r="AV18" s="17">
        <v>0.11089185304311699</v>
      </c>
      <c r="AW18" s="17">
        <v>0.19228057793745601</v>
      </c>
      <c r="AX18" s="17">
        <v>0.235190095298899</v>
      </c>
      <c r="AY18" s="17">
        <v>0.12296454866531099</v>
      </c>
      <c r="AZ18" s="17">
        <v>0.14564279309497999</v>
      </c>
    </row>
    <row r="19" spans="2:52" x14ac:dyDescent="0.35">
      <c r="B19" t="s">
        <v>72</v>
      </c>
      <c r="C19" s="17">
        <v>0.16701469564088001</v>
      </c>
      <c r="D19" s="17">
        <v>0.17061972402772899</v>
      </c>
      <c r="E19" s="17">
        <v>0.164093242217457</v>
      </c>
      <c r="F19" s="17"/>
      <c r="G19" s="17">
        <v>0.237985953273987</v>
      </c>
      <c r="H19" s="17">
        <v>0.162790198844494</v>
      </c>
      <c r="I19" s="17">
        <v>0.14510364891022201</v>
      </c>
      <c r="J19" s="17">
        <v>0.18957648323335299</v>
      </c>
      <c r="K19" s="17">
        <v>0.158096786380414</v>
      </c>
      <c r="L19" s="17">
        <v>0.128773852801468</v>
      </c>
      <c r="M19" s="17"/>
      <c r="N19" s="17">
        <v>0.15111134088893</v>
      </c>
      <c r="O19" s="17">
        <v>0.15247680818034301</v>
      </c>
      <c r="P19" s="17">
        <v>0.20755299721956599</v>
      </c>
      <c r="Q19" s="17">
        <v>0.16464998305294001</v>
      </c>
      <c r="R19" s="17"/>
      <c r="S19" s="17">
        <v>0.220814398747536</v>
      </c>
      <c r="T19" s="17">
        <v>0.194017070440622</v>
      </c>
      <c r="U19" s="17">
        <v>0.124286911193842</v>
      </c>
      <c r="V19" s="17">
        <v>0.16508848557966199</v>
      </c>
      <c r="W19" s="17">
        <v>0.175454207902383</v>
      </c>
      <c r="X19" s="17">
        <v>0.20078071153079</v>
      </c>
      <c r="Y19" s="17">
        <v>0.168623498098043</v>
      </c>
      <c r="Z19" s="17">
        <v>0.14417191372568899</v>
      </c>
      <c r="AA19" s="17">
        <v>0.17510731942723801</v>
      </c>
      <c r="AB19" s="17">
        <v>9.1542516269923199E-2</v>
      </c>
      <c r="AC19" s="17">
        <v>0.10940942533546</v>
      </c>
      <c r="AD19" s="17">
        <v>0.116583853208909</v>
      </c>
      <c r="AE19" s="17"/>
      <c r="AF19" s="17">
        <v>0.179407634296361</v>
      </c>
      <c r="AG19" s="17">
        <v>0.17100028730806899</v>
      </c>
      <c r="AH19" s="17">
        <v>0.15137583503017801</v>
      </c>
      <c r="AI19" s="17">
        <v>0.138546051662324</v>
      </c>
      <c r="AJ19" s="17">
        <v>0.18955626230209699</v>
      </c>
      <c r="AK19" s="17"/>
      <c r="AL19" s="17">
        <v>0.18000232612183101</v>
      </c>
      <c r="AM19" s="17">
        <v>0.136877790618564</v>
      </c>
      <c r="AN19" s="17">
        <v>0.188309194692453</v>
      </c>
      <c r="AO19" s="17"/>
      <c r="AP19" s="17">
        <v>0.192442826940769</v>
      </c>
      <c r="AQ19" s="17">
        <v>0.150274901518268</v>
      </c>
      <c r="AR19" s="17">
        <v>0.12952378255876801</v>
      </c>
      <c r="AS19" s="17">
        <v>0.28420031607107199</v>
      </c>
      <c r="AT19" s="17">
        <v>0.16939891431944501</v>
      </c>
      <c r="AU19" s="17"/>
      <c r="AV19" s="17">
        <v>0.18101395844305501</v>
      </c>
      <c r="AW19" s="17">
        <v>0.135570507750052</v>
      </c>
      <c r="AX19" s="17">
        <v>0.16313117164226401</v>
      </c>
      <c r="AY19" s="17">
        <v>0.25607637034619302</v>
      </c>
      <c r="AZ19" s="17">
        <v>0.19848938051071</v>
      </c>
    </row>
    <row r="20" spans="2:52" x14ac:dyDescent="0.35">
      <c r="B20" t="s">
        <v>73</v>
      </c>
      <c r="C20" s="17">
        <v>0.14290027698805599</v>
      </c>
      <c r="D20" s="17">
        <v>0.15424570516557001</v>
      </c>
      <c r="E20" s="17">
        <v>0.13273151665400601</v>
      </c>
      <c r="F20" s="17"/>
      <c r="G20" s="17">
        <v>0.22555646958157</v>
      </c>
      <c r="H20" s="17">
        <v>0.20928683174735099</v>
      </c>
      <c r="I20" s="17">
        <v>0.15917406942458101</v>
      </c>
      <c r="J20" s="17">
        <v>0.12041750138674601</v>
      </c>
      <c r="K20" s="17">
        <v>6.3078211666621906E-2</v>
      </c>
      <c r="L20" s="17">
        <v>9.2348227201935307E-2</v>
      </c>
      <c r="M20" s="17"/>
      <c r="N20" s="17">
        <v>0.15659921789598799</v>
      </c>
      <c r="O20" s="17">
        <v>0.15358119500531001</v>
      </c>
      <c r="P20" s="17">
        <v>0.15451651261562899</v>
      </c>
      <c r="Q20" s="17">
        <v>0.10752282544998699</v>
      </c>
      <c r="R20" s="17"/>
      <c r="S20" s="17">
        <v>0.174171290330314</v>
      </c>
      <c r="T20" s="17">
        <v>0.13017859341742799</v>
      </c>
      <c r="U20" s="17">
        <v>0.12060959095997199</v>
      </c>
      <c r="V20" s="17">
        <v>0.122602349042949</v>
      </c>
      <c r="W20" s="17">
        <v>0.13448013150750601</v>
      </c>
      <c r="X20" s="17">
        <v>0.14193438793729499</v>
      </c>
      <c r="Y20" s="17">
        <v>0.16770532855619499</v>
      </c>
      <c r="Z20" s="17">
        <v>0.174302303743815</v>
      </c>
      <c r="AA20" s="17">
        <v>0.13440821812588499</v>
      </c>
      <c r="AB20" s="17">
        <v>0.140844540381795</v>
      </c>
      <c r="AC20" s="17">
        <v>0.111531464086486</v>
      </c>
      <c r="AD20" s="17">
        <v>0.17654979027142401</v>
      </c>
      <c r="AE20" s="17"/>
      <c r="AF20" s="17">
        <v>9.9144686430510401E-2</v>
      </c>
      <c r="AG20" s="17">
        <v>0.14383555843993601</v>
      </c>
      <c r="AH20" s="17">
        <v>0.17322715032495001</v>
      </c>
      <c r="AI20" s="17">
        <v>0.181738023618842</v>
      </c>
      <c r="AJ20" s="17">
        <v>0.226291286327018</v>
      </c>
      <c r="AK20" s="17"/>
      <c r="AL20" s="17">
        <v>0.11158657713148901</v>
      </c>
      <c r="AM20" s="17">
        <v>0.13707723240375899</v>
      </c>
      <c r="AN20" s="17">
        <v>0.18280119823996199</v>
      </c>
      <c r="AO20" s="17"/>
      <c r="AP20" s="17">
        <v>0.144239777624564</v>
      </c>
      <c r="AQ20" s="17">
        <v>0.143531106397322</v>
      </c>
      <c r="AR20" s="17">
        <v>0.11151496226964</v>
      </c>
      <c r="AS20" s="17">
        <v>6.7166408589493701E-2</v>
      </c>
      <c r="AT20" s="17">
        <v>0.16269298742993099</v>
      </c>
      <c r="AU20" s="17"/>
      <c r="AV20" s="17">
        <v>0.152000707907712</v>
      </c>
      <c r="AW20" s="17">
        <v>0.15785554264540799</v>
      </c>
      <c r="AX20" s="17">
        <v>0.10090503910982</v>
      </c>
      <c r="AY20" s="17">
        <v>0.12014553338647201</v>
      </c>
      <c r="AZ20" s="17">
        <v>0.13612295197788399</v>
      </c>
    </row>
    <row r="21" spans="2:52" x14ac:dyDescent="0.35">
      <c r="B21" t="s">
        <v>74</v>
      </c>
      <c r="C21" s="17">
        <v>0.11687973482476401</v>
      </c>
      <c r="D21" s="17">
        <v>0.140143006436626</v>
      </c>
      <c r="E21" s="17">
        <v>9.3443276134442296E-2</v>
      </c>
      <c r="F21" s="17"/>
      <c r="G21" s="17">
        <v>0.117292129694411</v>
      </c>
      <c r="H21" s="17">
        <v>0.13338009788577401</v>
      </c>
      <c r="I21" s="17">
        <v>0.13801662753090299</v>
      </c>
      <c r="J21" s="17">
        <v>0.113205090465541</v>
      </c>
      <c r="K21" s="17">
        <v>0.111979336083449</v>
      </c>
      <c r="L21" s="17">
        <v>9.2191852113521502E-2</v>
      </c>
      <c r="M21" s="17"/>
      <c r="N21" s="17">
        <v>0.130429594140268</v>
      </c>
      <c r="O21" s="17">
        <v>0.12789366044132899</v>
      </c>
      <c r="P21" s="17">
        <v>0.116925338105851</v>
      </c>
      <c r="Q21" s="17">
        <v>9.0111325747052204E-2</v>
      </c>
      <c r="R21" s="17"/>
      <c r="S21" s="17">
        <v>0.165296275710998</v>
      </c>
      <c r="T21" s="17">
        <v>0.11329239901570499</v>
      </c>
      <c r="U21" s="17">
        <v>0.131394391747339</v>
      </c>
      <c r="V21" s="17">
        <v>8.66714476987369E-2</v>
      </c>
      <c r="W21" s="17">
        <v>0.11936363456084099</v>
      </c>
      <c r="X21" s="17">
        <v>0.102546570321222</v>
      </c>
      <c r="Y21" s="17">
        <v>7.2876813304126195E-2</v>
      </c>
      <c r="Z21" s="17">
        <v>8.9360064581298596E-2</v>
      </c>
      <c r="AA21" s="17">
        <v>0.109039346890549</v>
      </c>
      <c r="AB21" s="17">
        <v>0.14612683791803699</v>
      </c>
      <c r="AC21" s="17">
        <v>0.102723312787025</v>
      </c>
      <c r="AD21" s="17">
        <v>0.114254083898676</v>
      </c>
      <c r="AE21" s="17"/>
      <c r="AF21" s="17">
        <v>9.4039172770148102E-2</v>
      </c>
      <c r="AG21" s="17">
        <v>9.7496831167560805E-2</v>
      </c>
      <c r="AH21" s="17">
        <v>0.136872712527389</v>
      </c>
      <c r="AI21" s="17">
        <v>0.153184143493201</v>
      </c>
      <c r="AJ21" s="17">
        <v>0.227892734878053</v>
      </c>
      <c r="AK21" s="17"/>
      <c r="AL21" s="17">
        <v>5.2442606884072498E-2</v>
      </c>
      <c r="AM21" s="17">
        <v>0.185035581122974</v>
      </c>
      <c r="AN21" s="17">
        <v>9.2588587595252694E-2</v>
      </c>
      <c r="AO21" s="17"/>
      <c r="AP21" s="17">
        <v>6.8675237901204195E-2</v>
      </c>
      <c r="AQ21" s="17">
        <v>0.14434665665302401</v>
      </c>
      <c r="AR21" s="17">
        <v>0.23600115488964901</v>
      </c>
      <c r="AS21" s="17">
        <v>0.111280482077125</v>
      </c>
      <c r="AT21" s="17">
        <v>9.4876781067694399E-2</v>
      </c>
      <c r="AU21" s="17"/>
      <c r="AV21" s="17">
        <v>8.45340129851887E-2</v>
      </c>
      <c r="AW21" s="17">
        <v>0.138571278204458</v>
      </c>
      <c r="AX21" s="17">
        <v>0.17619837774595501</v>
      </c>
      <c r="AY21" s="17">
        <v>4.5578166195435602E-2</v>
      </c>
      <c r="AZ21" s="17">
        <v>8.6224443499465495E-2</v>
      </c>
    </row>
    <row r="22" spans="2:52" x14ac:dyDescent="0.35">
      <c r="B22" t="s">
        <v>75</v>
      </c>
      <c r="C22" s="17">
        <v>8.0652167256181004E-2</v>
      </c>
      <c r="D22" s="17">
        <v>7.2840298746171303E-2</v>
      </c>
      <c r="E22" s="17">
        <v>8.8779305490745905E-2</v>
      </c>
      <c r="F22" s="17"/>
      <c r="G22" s="17">
        <v>6.7847490401330895E-2</v>
      </c>
      <c r="H22" s="17">
        <v>6.8516105373393393E-2</v>
      </c>
      <c r="I22" s="17">
        <v>7.7898354866625594E-2</v>
      </c>
      <c r="J22" s="17">
        <v>8.0950789365730094E-2</v>
      </c>
      <c r="K22" s="17">
        <v>7.7425956625378503E-2</v>
      </c>
      <c r="L22" s="17">
        <v>0.10323910722617299</v>
      </c>
      <c r="M22" s="17"/>
      <c r="N22" s="17">
        <v>9.1650459582994004E-2</v>
      </c>
      <c r="O22" s="17">
        <v>8.5280671279367906E-2</v>
      </c>
      <c r="P22" s="17">
        <v>8.1465720185573298E-2</v>
      </c>
      <c r="Q22" s="17">
        <v>6.3221805131005199E-2</v>
      </c>
      <c r="R22" s="17"/>
      <c r="S22" s="17">
        <v>8.0726129653402007E-2</v>
      </c>
      <c r="T22" s="17">
        <v>7.1031806697591002E-2</v>
      </c>
      <c r="U22" s="17">
        <v>9.6794502873569305E-2</v>
      </c>
      <c r="V22" s="17">
        <v>9.1283053825539806E-2</v>
      </c>
      <c r="W22" s="17">
        <v>8.5632393536975507E-2</v>
      </c>
      <c r="X22" s="17">
        <v>7.07365974425153E-2</v>
      </c>
      <c r="Y22" s="17">
        <v>9.2319790957822695E-2</v>
      </c>
      <c r="Z22" s="17">
        <v>5.2210205244780497E-2</v>
      </c>
      <c r="AA22" s="17">
        <v>7.7740459848954196E-2</v>
      </c>
      <c r="AB22" s="17">
        <v>7.1590143440438403E-2</v>
      </c>
      <c r="AC22" s="17">
        <v>0.109145618494793</v>
      </c>
      <c r="AD22" s="17">
        <v>6.2363370635953097E-2</v>
      </c>
      <c r="AE22" s="17"/>
      <c r="AF22" s="17">
        <v>8.4016945490084399E-2</v>
      </c>
      <c r="AG22" s="17">
        <v>7.6687766477313402E-2</v>
      </c>
      <c r="AH22" s="17">
        <v>6.7462025784030002E-2</v>
      </c>
      <c r="AI22" s="17">
        <v>6.7714774080764303E-2</v>
      </c>
      <c r="AJ22" s="17">
        <v>5.58606577971065E-2</v>
      </c>
      <c r="AK22" s="17"/>
      <c r="AL22" s="17">
        <v>0.115894363330341</v>
      </c>
      <c r="AM22" s="17">
        <v>6.7545445001281595E-2</v>
      </c>
      <c r="AN22" s="17">
        <v>6.1313779245599699E-2</v>
      </c>
      <c r="AO22" s="17"/>
      <c r="AP22" s="17">
        <v>0.10874451687928501</v>
      </c>
      <c r="AQ22" s="17">
        <v>6.4564783252118105E-2</v>
      </c>
      <c r="AR22" s="17">
        <v>0.102047231464967</v>
      </c>
      <c r="AS22" s="17">
        <v>0.156240634108855</v>
      </c>
      <c r="AT22" s="17">
        <v>4.0778563957634399E-2</v>
      </c>
      <c r="AU22" s="17"/>
      <c r="AV22" s="17">
        <v>0.115399518329537</v>
      </c>
      <c r="AW22" s="17">
        <v>5.9251019600919198E-2</v>
      </c>
      <c r="AX22" s="17">
        <v>7.4533424439943499E-2</v>
      </c>
      <c r="AY22" s="17">
        <v>0.107486417314595</v>
      </c>
      <c r="AZ22" s="17">
        <v>7.7711768515368596E-2</v>
      </c>
    </row>
    <row r="23" spans="2:52" x14ac:dyDescent="0.35">
      <c r="B23" t="s">
        <v>76</v>
      </c>
      <c r="C23" s="17">
        <v>5.9396929320892203E-2</v>
      </c>
      <c r="D23" s="17">
        <v>5.0895567601905001E-2</v>
      </c>
      <c r="E23" s="17">
        <v>6.7163156566849097E-2</v>
      </c>
      <c r="F23" s="17"/>
      <c r="G23" s="17">
        <v>0.11876402491266499</v>
      </c>
      <c r="H23" s="17">
        <v>7.5464480679935095E-2</v>
      </c>
      <c r="I23" s="17">
        <v>6.07630248311197E-2</v>
      </c>
      <c r="J23" s="17">
        <v>4.4036572251749201E-2</v>
      </c>
      <c r="K23" s="17">
        <v>3.8321539066133302E-2</v>
      </c>
      <c r="L23" s="17">
        <v>3.2315313949261702E-2</v>
      </c>
      <c r="M23" s="17"/>
      <c r="N23" s="17">
        <v>7.2156722014130995E-2</v>
      </c>
      <c r="O23" s="17">
        <v>5.0999978874272302E-2</v>
      </c>
      <c r="P23" s="17">
        <v>6.8167987958662302E-2</v>
      </c>
      <c r="Q23" s="17">
        <v>4.73291491133742E-2</v>
      </c>
      <c r="R23" s="17"/>
      <c r="S23" s="17">
        <v>8.4311562075938803E-2</v>
      </c>
      <c r="T23" s="17">
        <v>3.95122280175857E-2</v>
      </c>
      <c r="U23" s="17">
        <v>6.0335055935328903E-2</v>
      </c>
      <c r="V23" s="17">
        <v>6.3608040668676799E-2</v>
      </c>
      <c r="W23" s="17">
        <v>5.8622329293993698E-2</v>
      </c>
      <c r="X23" s="17">
        <v>6.5389085911728401E-2</v>
      </c>
      <c r="Y23" s="17">
        <v>4.2905145185763598E-2</v>
      </c>
      <c r="Z23" s="17">
        <v>5.14956298877483E-2</v>
      </c>
      <c r="AA23" s="17">
        <v>4.9615575652237801E-2</v>
      </c>
      <c r="AB23" s="17">
        <v>6.6685376991924894E-2</v>
      </c>
      <c r="AC23" s="17">
        <v>6.21668912079925E-2</v>
      </c>
      <c r="AD23" s="17">
        <v>6.1891014803193298E-2</v>
      </c>
      <c r="AE23" s="17"/>
      <c r="AF23" s="17">
        <v>4.1031800956527698E-2</v>
      </c>
      <c r="AG23" s="17">
        <v>5.79152688630847E-2</v>
      </c>
      <c r="AH23" s="17">
        <v>7.0148510230253994E-2</v>
      </c>
      <c r="AI23" s="17">
        <v>9.7755832153169894E-2</v>
      </c>
      <c r="AJ23" s="17">
        <v>4.98513962248592E-2</v>
      </c>
      <c r="AK23" s="17"/>
      <c r="AL23" s="17">
        <v>4.0766339334011401E-2</v>
      </c>
      <c r="AM23" s="17">
        <v>6.1620119216408899E-2</v>
      </c>
      <c r="AN23" s="17">
        <v>4.7591865232995897E-2</v>
      </c>
      <c r="AO23" s="17"/>
      <c r="AP23" s="17">
        <v>4.59209577785663E-2</v>
      </c>
      <c r="AQ23" s="17">
        <v>6.7375609833408998E-2</v>
      </c>
      <c r="AR23" s="17">
        <v>8.0938344279887803E-2</v>
      </c>
      <c r="AS23" s="17">
        <v>6.1029645608166198E-2</v>
      </c>
      <c r="AT23" s="17">
        <v>4.6116553392332102E-2</v>
      </c>
      <c r="AU23" s="17"/>
      <c r="AV23" s="17">
        <v>4.5363448288413502E-2</v>
      </c>
      <c r="AW23" s="17">
        <v>7.1496136507654004E-2</v>
      </c>
      <c r="AX23" s="17">
        <v>8.7647935566805502E-2</v>
      </c>
      <c r="AY23" s="17">
        <v>2.0520363847046599E-2</v>
      </c>
      <c r="AZ23" s="17">
        <v>5.1830571609966597E-2</v>
      </c>
    </row>
    <row r="24" spans="2:52" x14ac:dyDescent="0.35">
      <c r="B24" t="s">
        <v>77</v>
      </c>
      <c r="C24" s="17">
        <v>5.8626669509002499E-2</v>
      </c>
      <c r="D24" s="17">
        <v>5.58139300509135E-2</v>
      </c>
      <c r="E24" s="17">
        <v>6.1267145921222399E-2</v>
      </c>
      <c r="F24" s="17"/>
      <c r="G24" s="17">
        <v>0.10379313311282</v>
      </c>
      <c r="H24" s="17">
        <v>8.3790067973572593E-2</v>
      </c>
      <c r="I24" s="17">
        <v>7.3217816041718606E-2</v>
      </c>
      <c r="J24" s="17">
        <v>5.1281612043969298E-2</v>
      </c>
      <c r="K24" s="17">
        <v>3.6740365396113903E-2</v>
      </c>
      <c r="L24" s="17">
        <v>1.68238259759718E-2</v>
      </c>
      <c r="M24" s="17"/>
      <c r="N24" s="17">
        <v>6.4365037659966706E-2</v>
      </c>
      <c r="O24" s="17">
        <v>5.3417652294536801E-2</v>
      </c>
      <c r="P24" s="17">
        <v>4.7795402313223503E-2</v>
      </c>
      <c r="Q24" s="17">
        <v>6.7131071871729397E-2</v>
      </c>
      <c r="R24" s="17"/>
      <c r="S24" s="17">
        <v>8.9798879235182705E-2</v>
      </c>
      <c r="T24" s="17">
        <v>4.60858806812703E-2</v>
      </c>
      <c r="U24" s="17">
        <v>5.17725426329168E-2</v>
      </c>
      <c r="V24" s="17">
        <v>4.1723037652966297E-2</v>
      </c>
      <c r="W24" s="17">
        <v>3.4777746855534399E-2</v>
      </c>
      <c r="X24" s="17">
        <v>6.5554448235392401E-2</v>
      </c>
      <c r="Y24" s="17">
        <v>6.2623083686383793E-2</v>
      </c>
      <c r="Z24" s="17">
        <v>4.5695963372076299E-2</v>
      </c>
      <c r="AA24" s="17">
        <v>5.2192660524211697E-2</v>
      </c>
      <c r="AB24" s="17">
        <v>6.4937494446021607E-2</v>
      </c>
      <c r="AC24" s="17">
        <v>6.7496567970589394E-2</v>
      </c>
      <c r="AD24" s="17">
        <v>6.7817245708505794E-2</v>
      </c>
      <c r="AE24" s="17"/>
      <c r="AF24" s="17">
        <v>5.0515410826048997E-2</v>
      </c>
      <c r="AG24" s="17">
        <v>6.1943197135611201E-2</v>
      </c>
      <c r="AH24" s="17">
        <v>6.6426866031363496E-2</v>
      </c>
      <c r="AI24" s="17">
        <v>6.7889026334076799E-2</v>
      </c>
      <c r="AJ24" s="17">
        <v>6.2593625514197601E-2</v>
      </c>
      <c r="AK24" s="17"/>
      <c r="AL24" s="17">
        <v>3.4339050474511898E-2</v>
      </c>
      <c r="AM24" s="17">
        <v>6.7832514266046098E-2</v>
      </c>
      <c r="AN24" s="17">
        <v>6.9413105391180396E-2</v>
      </c>
      <c r="AO24" s="17"/>
      <c r="AP24" s="17">
        <v>4.13674946794007E-2</v>
      </c>
      <c r="AQ24" s="17">
        <v>7.5561958646870694E-2</v>
      </c>
      <c r="AR24" s="17">
        <v>5.1120337493146699E-2</v>
      </c>
      <c r="AS24" s="17">
        <v>6.3981027821279596E-2</v>
      </c>
      <c r="AT24" s="17">
        <v>4.0783764079348202E-2</v>
      </c>
      <c r="AU24" s="17"/>
      <c r="AV24" s="17">
        <v>4.6171087258395499E-2</v>
      </c>
      <c r="AW24" s="17">
        <v>7.0249072706919796E-2</v>
      </c>
      <c r="AX24" s="17">
        <v>5.9796925333462002E-2</v>
      </c>
      <c r="AY24" s="17">
        <v>3.8155358123788202E-2</v>
      </c>
      <c r="AZ24" s="17">
        <v>3.47687271692039E-2</v>
      </c>
    </row>
    <row r="25" spans="2:52" x14ac:dyDescent="0.35">
      <c r="B25" t="s">
        <v>78</v>
      </c>
      <c r="C25" s="17">
        <v>5.6546087328851198E-2</v>
      </c>
      <c r="D25" s="17">
        <v>7.2983512050931398E-2</v>
      </c>
      <c r="E25" s="17">
        <v>4.0867473722873797E-2</v>
      </c>
      <c r="F25" s="17"/>
      <c r="G25" s="17">
        <v>3.4953411619831301E-2</v>
      </c>
      <c r="H25" s="17">
        <v>3.8371022740462703E-2</v>
      </c>
      <c r="I25" s="17">
        <v>2.8604674053973701E-2</v>
      </c>
      <c r="J25" s="17">
        <v>4.98880929527937E-2</v>
      </c>
      <c r="K25" s="17">
        <v>6.5187415237028395E-2</v>
      </c>
      <c r="L25" s="17">
        <v>0.10811449928733601</v>
      </c>
      <c r="M25" s="17"/>
      <c r="N25" s="17">
        <v>6.0475261240485703E-2</v>
      </c>
      <c r="O25" s="17">
        <v>5.8349374686785499E-2</v>
      </c>
      <c r="P25" s="17">
        <v>4.9664690989049E-2</v>
      </c>
      <c r="Q25" s="17">
        <v>5.6120580942610097E-2</v>
      </c>
      <c r="R25" s="17"/>
      <c r="S25" s="17">
        <v>3.2082363885218901E-2</v>
      </c>
      <c r="T25" s="17">
        <v>5.9088699807801598E-2</v>
      </c>
      <c r="U25" s="17">
        <v>7.4592622336992695E-2</v>
      </c>
      <c r="V25" s="17">
        <v>7.6174121539901496E-2</v>
      </c>
      <c r="W25" s="17">
        <v>5.5042991371004601E-2</v>
      </c>
      <c r="X25" s="17">
        <v>7.4925353636316194E-2</v>
      </c>
      <c r="Y25" s="17">
        <v>5.9717821426933E-2</v>
      </c>
      <c r="Z25" s="17">
        <v>5.0512717660557198E-2</v>
      </c>
      <c r="AA25" s="17">
        <v>4.4869756094390999E-2</v>
      </c>
      <c r="AB25" s="17">
        <v>4.7808032387652397E-2</v>
      </c>
      <c r="AC25" s="17">
        <v>6.6327464763906899E-2</v>
      </c>
      <c r="AD25" s="17">
        <v>5.3358599541231198E-2</v>
      </c>
      <c r="AE25" s="17"/>
      <c r="AF25" s="17">
        <v>5.5357374278943501E-2</v>
      </c>
      <c r="AG25" s="17">
        <v>6.1833389630721602E-2</v>
      </c>
      <c r="AH25" s="17">
        <v>4.6487311814003701E-2</v>
      </c>
      <c r="AI25" s="17">
        <v>4.9185491016951001E-2</v>
      </c>
      <c r="AJ25" s="17">
        <v>4.5759154056420802E-2</v>
      </c>
      <c r="AK25" s="17"/>
      <c r="AL25" s="17">
        <v>9.7375139297917399E-2</v>
      </c>
      <c r="AM25" s="17">
        <v>4.3211259240059897E-2</v>
      </c>
      <c r="AN25" s="17">
        <v>2.45783400151353E-2</v>
      </c>
      <c r="AO25" s="17"/>
      <c r="AP25" s="17">
        <v>0.10013353677059</v>
      </c>
      <c r="AQ25" s="17">
        <v>3.7288644340254098E-2</v>
      </c>
      <c r="AR25" s="17">
        <v>2.6291765649655598E-2</v>
      </c>
      <c r="AS25" s="17">
        <v>0.13399203190596501</v>
      </c>
      <c r="AT25" s="17">
        <v>2.5675193695598501E-2</v>
      </c>
      <c r="AU25" s="17"/>
      <c r="AV25" s="17">
        <v>7.8445575958424399E-2</v>
      </c>
      <c r="AW25" s="17">
        <v>3.6670454150763303E-2</v>
      </c>
      <c r="AX25" s="17">
        <v>2.4993006348246499E-2</v>
      </c>
      <c r="AY25" s="17">
        <v>0.14153079014902101</v>
      </c>
      <c r="AZ25" s="17">
        <v>5.7607767711685201E-2</v>
      </c>
    </row>
    <row r="26" spans="2:52" x14ac:dyDescent="0.35">
      <c r="B26" t="s">
        <v>79</v>
      </c>
      <c r="C26" s="17">
        <v>5.6147826231845499E-2</v>
      </c>
      <c r="D26" s="17">
        <v>6.2628720816413797E-2</v>
      </c>
      <c r="E26" s="17">
        <v>5.0178909453064503E-2</v>
      </c>
      <c r="F26" s="17"/>
      <c r="G26" s="17">
        <v>6.2812452304931696E-2</v>
      </c>
      <c r="H26" s="17">
        <v>5.9068701644332401E-2</v>
      </c>
      <c r="I26" s="17">
        <v>7.2790601471021996E-2</v>
      </c>
      <c r="J26" s="17">
        <v>4.6009882408859198E-2</v>
      </c>
      <c r="K26" s="17">
        <v>5.8352241788617198E-2</v>
      </c>
      <c r="L26" s="17">
        <v>4.2525051676410901E-2</v>
      </c>
      <c r="M26" s="17"/>
      <c r="N26" s="17">
        <v>5.6269173533680897E-2</v>
      </c>
      <c r="O26" s="17">
        <v>4.78709437714386E-2</v>
      </c>
      <c r="P26" s="17">
        <v>6.6180002449646003E-2</v>
      </c>
      <c r="Q26" s="17">
        <v>5.6460160996195601E-2</v>
      </c>
      <c r="R26" s="17"/>
      <c r="S26" s="17">
        <v>5.9416876952170197E-2</v>
      </c>
      <c r="T26" s="17">
        <v>4.0449518906791097E-2</v>
      </c>
      <c r="U26" s="17">
        <v>4.6606511193693703E-2</v>
      </c>
      <c r="V26" s="17">
        <v>5.9109869969383097E-2</v>
      </c>
      <c r="W26" s="17">
        <v>5.8559846121799597E-2</v>
      </c>
      <c r="X26" s="17">
        <v>5.6250813429537097E-2</v>
      </c>
      <c r="Y26" s="17">
        <v>6.05458042003073E-2</v>
      </c>
      <c r="Z26" s="17">
        <v>7.7770246024332301E-2</v>
      </c>
      <c r="AA26" s="17">
        <v>6.2825157951359997E-2</v>
      </c>
      <c r="AB26" s="17">
        <v>4.2145714214789298E-2</v>
      </c>
      <c r="AC26" s="17">
        <v>8.5499029092325193E-2</v>
      </c>
      <c r="AD26" s="17">
        <v>4.7580853770549499E-2</v>
      </c>
      <c r="AE26" s="17"/>
      <c r="AF26" s="17">
        <v>5.4677545394064803E-2</v>
      </c>
      <c r="AG26" s="17">
        <v>5.3258826514297898E-2</v>
      </c>
      <c r="AH26" s="17">
        <v>4.10783994849016E-2</v>
      </c>
      <c r="AI26" s="17">
        <v>5.9753551168100598E-2</v>
      </c>
      <c r="AJ26" s="17">
        <v>6.4874944346031096E-2</v>
      </c>
      <c r="AK26" s="17"/>
      <c r="AL26" s="17">
        <v>7.7626431949114102E-2</v>
      </c>
      <c r="AM26" s="17">
        <v>4.1951360910336299E-2</v>
      </c>
      <c r="AN26" s="17">
        <v>5.2834579920632403E-2</v>
      </c>
      <c r="AO26" s="17"/>
      <c r="AP26" s="17">
        <v>7.5517883995213905E-2</v>
      </c>
      <c r="AQ26" s="17">
        <v>4.9302159487385797E-2</v>
      </c>
      <c r="AR26" s="17">
        <v>4.6578755010876799E-2</v>
      </c>
      <c r="AS26" s="17">
        <v>7.2805553582186003E-2</v>
      </c>
      <c r="AT26" s="17">
        <v>4.0567631645983399E-2</v>
      </c>
      <c r="AU26" s="17"/>
      <c r="AV26" s="17">
        <v>7.7940271082546503E-2</v>
      </c>
      <c r="AW26" s="17">
        <v>3.9648656281096303E-2</v>
      </c>
      <c r="AX26" s="17">
        <v>4.19536917968205E-2</v>
      </c>
      <c r="AY26" s="17">
        <v>9.9768423947837595E-2</v>
      </c>
      <c r="AZ26" s="17">
        <v>3.8548043265609302E-2</v>
      </c>
    </row>
    <row r="27" spans="2:52" x14ac:dyDescent="0.35">
      <c r="B27" t="s">
        <v>80</v>
      </c>
      <c r="C27" s="17">
        <v>5.06596509896617E-2</v>
      </c>
      <c r="D27" s="17">
        <v>5.32658603290488E-2</v>
      </c>
      <c r="E27" s="17">
        <v>4.8435837944350697E-2</v>
      </c>
      <c r="F27" s="17"/>
      <c r="G27" s="17">
        <v>5.2040395603683898E-2</v>
      </c>
      <c r="H27" s="17">
        <v>5.1446066306585297E-2</v>
      </c>
      <c r="I27" s="17">
        <v>3.1285090943199298E-2</v>
      </c>
      <c r="J27" s="17">
        <v>5.1273310577124101E-2</v>
      </c>
      <c r="K27" s="17">
        <v>6.1681987683622597E-2</v>
      </c>
      <c r="L27" s="17">
        <v>5.6989127694035899E-2</v>
      </c>
      <c r="M27" s="17"/>
      <c r="N27" s="17">
        <v>5.1995446956605802E-2</v>
      </c>
      <c r="O27" s="17">
        <v>5.4948098692381597E-2</v>
      </c>
      <c r="P27" s="17">
        <v>5.2760685004402799E-2</v>
      </c>
      <c r="Q27" s="17">
        <v>4.2541902951538903E-2</v>
      </c>
      <c r="R27" s="17"/>
      <c r="S27" s="17">
        <v>6.4692017885282393E-2</v>
      </c>
      <c r="T27" s="17">
        <v>4.7022128351346601E-2</v>
      </c>
      <c r="U27" s="17">
        <v>3.6565821702419003E-2</v>
      </c>
      <c r="V27" s="17">
        <v>4.6480583395476997E-2</v>
      </c>
      <c r="W27" s="17">
        <v>4.57987322613429E-2</v>
      </c>
      <c r="X27" s="17">
        <v>4.2757469051033802E-2</v>
      </c>
      <c r="Y27" s="17">
        <v>4.2941918699997403E-2</v>
      </c>
      <c r="Z27" s="17">
        <v>6.6570960247732097E-2</v>
      </c>
      <c r="AA27" s="17">
        <v>6.4739827317268697E-2</v>
      </c>
      <c r="AB27" s="17">
        <v>5.3789146065421997E-2</v>
      </c>
      <c r="AC27" s="17">
        <v>2.5224333899162999E-2</v>
      </c>
      <c r="AD27" s="17">
        <v>6.6851567308197704E-2</v>
      </c>
      <c r="AE27" s="17"/>
      <c r="AF27" s="17">
        <v>5.3065373080375997E-2</v>
      </c>
      <c r="AG27" s="17">
        <v>3.6852026896113103E-2</v>
      </c>
      <c r="AH27" s="17">
        <v>4.10881635892714E-2</v>
      </c>
      <c r="AI27" s="17">
        <v>7.1533589458758706E-2</v>
      </c>
      <c r="AJ27" s="17">
        <v>6.5666228354130607E-2</v>
      </c>
      <c r="AK27" s="17"/>
      <c r="AL27" s="17">
        <v>4.8368484724463402E-2</v>
      </c>
      <c r="AM27" s="17">
        <v>5.7545098334169001E-2</v>
      </c>
      <c r="AN27" s="17">
        <v>4.4791327622442902E-2</v>
      </c>
      <c r="AO27" s="17"/>
      <c r="AP27" s="17">
        <v>5.3037540331814098E-2</v>
      </c>
      <c r="AQ27" s="17">
        <v>6.0047926809775602E-2</v>
      </c>
      <c r="AR27" s="17">
        <v>5.9521502109258599E-2</v>
      </c>
      <c r="AS27" s="17">
        <v>2.0380624781768601E-2</v>
      </c>
      <c r="AT27" s="17">
        <v>3.3608962261669699E-2</v>
      </c>
      <c r="AU27" s="17"/>
      <c r="AV27" s="17">
        <v>5.9281907747178099E-2</v>
      </c>
      <c r="AW27" s="17">
        <v>4.9690717846253001E-2</v>
      </c>
      <c r="AX27" s="17">
        <v>5.1920088958066102E-2</v>
      </c>
      <c r="AY27" s="17">
        <v>3.44260384403237E-2</v>
      </c>
      <c r="AZ27" s="17">
        <v>4.7350180404206001E-2</v>
      </c>
    </row>
    <row r="28" spans="2:52" x14ac:dyDescent="0.35">
      <c r="B28" t="s">
        <v>81</v>
      </c>
      <c r="C28" s="17">
        <v>2.4781815801867501E-3</v>
      </c>
      <c r="D28" s="17">
        <v>3.9530416988439697E-3</v>
      </c>
      <c r="E28" s="17">
        <v>1.0550915978650799E-3</v>
      </c>
      <c r="F28" s="17"/>
      <c r="G28" s="17">
        <v>0</v>
      </c>
      <c r="H28" s="17">
        <v>1.5836836547440101E-3</v>
      </c>
      <c r="I28" s="17">
        <v>4.5438927238708997E-3</v>
      </c>
      <c r="J28" s="17">
        <v>6.9052381328474797E-3</v>
      </c>
      <c r="K28" s="17">
        <v>1.84768732441409E-3</v>
      </c>
      <c r="L28" s="17">
        <v>0</v>
      </c>
      <c r="M28" s="17"/>
      <c r="N28" s="17">
        <v>3.6252823173266E-3</v>
      </c>
      <c r="O28" s="17">
        <v>7.6141862353417105E-4</v>
      </c>
      <c r="P28" s="17">
        <v>1.19504974567282E-3</v>
      </c>
      <c r="Q28" s="17">
        <v>4.1824805110180201E-3</v>
      </c>
      <c r="R28" s="17"/>
      <c r="S28" s="17">
        <v>3.4545962045634199E-3</v>
      </c>
      <c r="T28" s="17">
        <v>4.0567339019792099E-3</v>
      </c>
      <c r="U28" s="17">
        <v>3.2441999967712299E-3</v>
      </c>
      <c r="V28" s="17">
        <v>0</v>
      </c>
      <c r="W28" s="17">
        <v>2.8201434273247899E-3</v>
      </c>
      <c r="X28" s="17">
        <v>2.5307478349788602E-3</v>
      </c>
      <c r="Y28" s="17">
        <v>0</v>
      </c>
      <c r="Z28" s="17">
        <v>0</v>
      </c>
      <c r="AA28" s="17">
        <v>1.9650294125121001E-3</v>
      </c>
      <c r="AB28" s="17">
        <v>3.28830581464619E-3</v>
      </c>
      <c r="AC28" s="17">
        <v>0</v>
      </c>
      <c r="AD28" s="17">
        <v>9.0122920692553201E-3</v>
      </c>
      <c r="AE28" s="17"/>
      <c r="AF28" s="17">
        <v>2.9076870395017399E-3</v>
      </c>
      <c r="AG28" s="17">
        <v>9.1519097388031198E-4</v>
      </c>
      <c r="AH28" s="17">
        <v>2.51458261734339E-3</v>
      </c>
      <c r="AI28" s="17">
        <v>2.8862155764504899E-3</v>
      </c>
      <c r="AJ28" s="17">
        <v>0</v>
      </c>
      <c r="AK28" s="17"/>
      <c r="AL28" s="17">
        <v>1.4054287982021799E-3</v>
      </c>
      <c r="AM28" s="17">
        <v>3.0675053952487E-3</v>
      </c>
      <c r="AN28" s="17">
        <v>4.8271962023082402E-3</v>
      </c>
      <c r="AO28" s="17"/>
      <c r="AP28" s="17">
        <v>7.1401194620031804E-4</v>
      </c>
      <c r="AQ28" s="17">
        <v>1.6310757995173599E-3</v>
      </c>
      <c r="AR28" s="17">
        <v>3.0921004258667498E-3</v>
      </c>
      <c r="AS28" s="17">
        <v>0</v>
      </c>
      <c r="AT28" s="17">
        <v>5.1949989531355698E-3</v>
      </c>
      <c r="AU28" s="17"/>
      <c r="AV28" s="17">
        <v>1.26500928496853E-3</v>
      </c>
      <c r="AW28" s="17">
        <v>1.2186372193522599E-3</v>
      </c>
      <c r="AX28" s="17">
        <v>0</v>
      </c>
      <c r="AY28" s="17">
        <v>0</v>
      </c>
      <c r="AZ28" s="17">
        <v>2.9021613398338502E-3</v>
      </c>
    </row>
    <row r="29" spans="2:52" x14ac:dyDescent="0.35">
      <c r="B29" t="s">
        <v>57</v>
      </c>
      <c r="C29" s="17">
        <v>7.4834701277146998E-3</v>
      </c>
      <c r="D29" s="17">
        <v>7.02368077076397E-3</v>
      </c>
      <c r="E29" s="17">
        <v>6.95657366435038E-3</v>
      </c>
      <c r="F29" s="17"/>
      <c r="G29" s="17">
        <v>8.63334003743986E-3</v>
      </c>
      <c r="H29" s="17">
        <v>1.52784379583838E-2</v>
      </c>
      <c r="I29" s="17">
        <v>5.9407885217740899E-3</v>
      </c>
      <c r="J29" s="17">
        <v>1.17952022573788E-2</v>
      </c>
      <c r="K29" s="17">
        <v>4.6721557860851396E-3</v>
      </c>
      <c r="L29" s="17">
        <v>0</v>
      </c>
      <c r="M29" s="17"/>
      <c r="N29" s="17">
        <v>2.1082718627475801E-3</v>
      </c>
      <c r="O29" s="17">
        <v>5.6786407878838402E-3</v>
      </c>
      <c r="P29" s="17">
        <v>7.66474232653362E-3</v>
      </c>
      <c r="Q29" s="17">
        <v>1.4048661298971201E-2</v>
      </c>
      <c r="R29" s="17"/>
      <c r="S29" s="17">
        <v>6.1591994580448197E-3</v>
      </c>
      <c r="T29" s="17">
        <v>1.0537601013703501E-2</v>
      </c>
      <c r="U29" s="17">
        <v>3.5493607092799201E-3</v>
      </c>
      <c r="V29" s="17">
        <v>9.81985585711408E-3</v>
      </c>
      <c r="W29" s="17">
        <v>9.1074605119722003E-3</v>
      </c>
      <c r="X29" s="17">
        <v>1.62134706464147E-2</v>
      </c>
      <c r="Y29" s="17">
        <v>1.43448082215424E-2</v>
      </c>
      <c r="Z29" s="17">
        <v>0</v>
      </c>
      <c r="AA29" s="17">
        <v>5.0016753220729904E-3</v>
      </c>
      <c r="AB29" s="17">
        <v>0</v>
      </c>
      <c r="AC29" s="17">
        <v>5.7800259599105402E-3</v>
      </c>
      <c r="AD29" s="17">
        <v>0</v>
      </c>
      <c r="AE29" s="17"/>
      <c r="AF29" s="17">
        <v>8.3160188896081108E-3</v>
      </c>
      <c r="AG29" s="17">
        <v>6.4495091975955796E-3</v>
      </c>
      <c r="AH29" s="17">
        <v>3.91283740304375E-3</v>
      </c>
      <c r="AI29" s="17">
        <v>2.5468676311365102E-3</v>
      </c>
      <c r="AJ29" s="17">
        <v>1.25890627539314E-2</v>
      </c>
      <c r="AK29" s="17"/>
      <c r="AL29" s="17">
        <v>4.3153195786900999E-3</v>
      </c>
      <c r="AM29" s="17">
        <v>2.8686349114768902E-3</v>
      </c>
      <c r="AN29" s="17">
        <v>1.7651442829463002E-2</v>
      </c>
      <c r="AO29" s="17"/>
      <c r="AP29" s="17">
        <v>2.4731889838698101E-3</v>
      </c>
      <c r="AQ29" s="17">
        <v>2.41095225766247E-3</v>
      </c>
      <c r="AR29" s="17">
        <v>0</v>
      </c>
      <c r="AS29" s="17">
        <v>0</v>
      </c>
      <c r="AT29" s="17">
        <v>2.6911842515363799E-2</v>
      </c>
      <c r="AU29" s="17"/>
      <c r="AV29" s="17">
        <v>1.5200544266078999E-3</v>
      </c>
      <c r="AW29" s="17">
        <v>1.80131184347056E-3</v>
      </c>
      <c r="AX29" s="17">
        <v>3.3061796561853398E-3</v>
      </c>
      <c r="AY29" s="17">
        <v>0</v>
      </c>
      <c r="AZ29" s="17">
        <v>3.1417750727563303E-2</v>
      </c>
    </row>
    <row r="30" spans="2:52" x14ac:dyDescent="0.35">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row>
    <row r="31" spans="2:52" x14ac:dyDescent="0.35">
      <c r="B31" s="6" t="s">
        <v>109</v>
      </c>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row>
    <row r="32" spans="2:52" x14ac:dyDescent="0.35">
      <c r="B32" s="24" t="s">
        <v>83</v>
      </c>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row>
    <row r="33" spans="2:52" x14ac:dyDescent="0.35">
      <c r="B33" t="s">
        <v>103</v>
      </c>
      <c r="C33" s="17">
        <v>0.12940276355028399</v>
      </c>
      <c r="D33" s="17">
        <v>0.143957049427478</v>
      </c>
      <c r="E33" s="17">
        <v>0.11509255945674</v>
      </c>
      <c r="F33" s="17"/>
      <c r="G33" s="17">
        <v>0.16345606622782899</v>
      </c>
      <c r="H33" s="17">
        <v>0.165936143287892</v>
      </c>
      <c r="I33" s="17">
        <v>0.132450979387743</v>
      </c>
      <c r="J33" s="17">
        <v>0.101181500270993</v>
      </c>
      <c r="K33" s="17">
        <v>9.6298442712579604E-2</v>
      </c>
      <c r="L33" s="17">
        <v>0.119609941776538</v>
      </c>
      <c r="M33" s="17"/>
      <c r="N33" s="17">
        <v>0.16801791167546401</v>
      </c>
      <c r="O33" s="17">
        <v>0.122092895116126</v>
      </c>
      <c r="P33" s="17">
        <v>0.11813423600876501</v>
      </c>
      <c r="Q33" s="17">
        <v>0.10574021180455501</v>
      </c>
      <c r="R33" s="17"/>
      <c r="S33" s="17">
        <v>0.156175869807992</v>
      </c>
      <c r="T33" s="17">
        <v>0.120248012815465</v>
      </c>
      <c r="U33" s="17">
        <v>0.10972165679877199</v>
      </c>
      <c r="V33" s="17">
        <v>0.127933421346487</v>
      </c>
      <c r="W33" s="17">
        <v>0.13011206556215199</v>
      </c>
      <c r="X33" s="17">
        <v>0.115696692029607</v>
      </c>
      <c r="Y33" s="17">
        <v>0.115589775905392</v>
      </c>
      <c r="Z33" s="17">
        <v>7.7308084512867095E-2</v>
      </c>
      <c r="AA33" s="17">
        <v>0.13823233090288001</v>
      </c>
      <c r="AB33" s="17">
        <v>0.13762122038161401</v>
      </c>
      <c r="AC33" s="17">
        <v>0.14636355840061299</v>
      </c>
      <c r="AD33" s="17">
        <v>0.16148889066560301</v>
      </c>
      <c r="AE33" s="17"/>
      <c r="AF33" s="17">
        <v>9.5225484655775003E-2</v>
      </c>
      <c r="AG33" s="17">
        <v>0.103327565230623</v>
      </c>
      <c r="AH33" s="17">
        <v>0.153703856301241</v>
      </c>
      <c r="AI33" s="17">
        <v>0.19921179485071699</v>
      </c>
      <c r="AJ33" s="17">
        <v>0.30520551780146998</v>
      </c>
      <c r="AK33" s="17"/>
      <c r="AL33" s="17">
        <v>0.11649936728766</v>
      </c>
      <c r="AM33" s="17">
        <v>0.14769438535132301</v>
      </c>
      <c r="AN33" s="17">
        <v>0.10372614686272701</v>
      </c>
      <c r="AO33" s="17"/>
      <c r="AP33" s="17">
        <v>0.12465527478251499</v>
      </c>
      <c r="AQ33" s="17">
        <v>0.16284458023680601</v>
      </c>
      <c r="AR33" s="17">
        <v>0.12651814181424401</v>
      </c>
      <c r="AS33" s="17">
        <v>0.11223096109357</v>
      </c>
      <c r="AT33" s="17">
        <v>7.6257175102067906E-2</v>
      </c>
      <c r="AU33" s="17"/>
      <c r="AV33" s="17">
        <v>0.16341468572689999</v>
      </c>
      <c r="AW33" s="17">
        <v>0.15462224355192999</v>
      </c>
      <c r="AX33" s="17">
        <v>0.13268584757523499</v>
      </c>
      <c r="AY33" s="17">
        <v>9.1214052733024006E-2</v>
      </c>
      <c r="AZ33" s="17">
        <v>4.7748573531916798E-2</v>
      </c>
    </row>
    <row r="34" spans="2:52" x14ac:dyDescent="0.35">
      <c r="B34" t="s">
        <v>104</v>
      </c>
      <c r="C34" s="17">
        <v>0.370384260151152</v>
      </c>
      <c r="D34" s="17">
        <v>0.39951690818790397</v>
      </c>
      <c r="E34" s="17">
        <v>0.34302391856342201</v>
      </c>
      <c r="F34" s="17"/>
      <c r="G34" s="17">
        <v>0.369835636656553</v>
      </c>
      <c r="H34" s="17">
        <v>0.38428744991239699</v>
      </c>
      <c r="I34" s="17">
        <v>0.357597329815385</v>
      </c>
      <c r="J34" s="17">
        <v>0.37974018011484201</v>
      </c>
      <c r="K34" s="17">
        <v>0.359218934300846</v>
      </c>
      <c r="L34" s="17">
        <v>0.36972024181018898</v>
      </c>
      <c r="M34" s="17"/>
      <c r="N34" s="17">
        <v>0.43467553485822003</v>
      </c>
      <c r="O34" s="17">
        <v>0.38725771090216499</v>
      </c>
      <c r="P34" s="17">
        <v>0.35559012442467203</v>
      </c>
      <c r="Q34" s="17">
        <v>0.29690470787877798</v>
      </c>
      <c r="R34" s="17"/>
      <c r="S34" s="17">
        <v>0.39543794283137701</v>
      </c>
      <c r="T34" s="17">
        <v>0.38598757961348201</v>
      </c>
      <c r="U34" s="17">
        <v>0.37583886014614198</v>
      </c>
      <c r="V34" s="17">
        <v>0.32084514552669402</v>
      </c>
      <c r="W34" s="17">
        <v>0.37184189138917301</v>
      </c>
      <c r="X34" s="17">
        <v>0.34109193351510397</v>
      </c>
      <c r="Y34" s="17">
        <v>0.38643178015353002</v>
      </c>
      <c r="Z34" s="17">
        <v>0.38063343354794799</v>
      </c>
      <c r="AA34" s="17">
        <v>0.356692812958122</v>
      </c>
      <c r="AB34" s="17">
        <v>0.35619509965238</v>
      </c>
      <c r="AC34" s="17">
        <v>0.39035764319629601</v>
      </c>
      <c r="AD34" s="17">
        <v>0.407429622797993</v>
      </c>
      <c r="AE34" s="17"/>
      <c r="AF34" s="17">
        <v>0.31267638293240901</v>
      </c>
      <c r="AG34" s="17">
        <v>0.37329397930082903</v>
      </c>
      <c r="AH34" s="17">
        <v>0.41657011000541599</v>
      </c>
      <c r="AI34" s="17">
        <v>0.45423659743150402</v>
      </c>
      <c r="AJ34" s="17">
        <v>0.39732573089281198</v>
      </c>
      <c r="AK34" s="17"/>
      <c r="AL34" s="17">
        <v>0.34787175089918498</v>
      </c>
      <c r="AM34" s="17">
        <v>0.40490009980228903</v>
      </c>
      <c r="AN34" s="17">
        <v>0.32451005094864599</v>
      </c>
      <c r="AO34" s="17"/>
      <c r="AP34" s="17">
        <v>0.40482665382528099</v>
      </c>
      <c r="AQ34" s="17">
        <v>0.38819775623341002</v>
      </c>
      <c r="AR34" s="17">
        <v>0.37727109623796201</v>
      </c>
      <c r="AS34" s="17">
        <v>0.232465614377315</v>
      </c>
      <c r="AT34" s="17">
        <v>0.28922736966683099</v>
      </c>
      <c r="AU34" s="17"/>
      <c r="AV34" s="17">
        <v>0.43174477142399198</v>
      </c>
      <c r="AW34" s="17">
        <v>0.40132866154186397</v>
      </c>
      <c r="AX34" s="17">
        <v>0.41228551930304203</v>
      </c>
      <c r="AY34" s="17">
        <v>0.32841393990114398</v>
      </c>
      <c r="AZ34" s="17">
        <v>0.27757736494473501</v>
      </c>
    </row>
    <row r="35" spans="2:52" x14ac:dyDescent="0.35">
      <c r="B35" t="s">
        <v>105</v>
      </c>
      <c r="C35" s="17">
        <v>0.268091554019878</v>
      </c>
      <c r="D35" s="17">
        <v>0.25176488409081998</v>
      </c>
      <c r="E35" s="17">
        <v>0.28481333692584698</v>
      </c>
      <c r="F35" s="17"/>
      <c r="G35" s="17">
        <v>0.26889115326637902</v>
      </c>
      <c r="H35" s="17">
        <v>0.26209733929635398</v>
      </c>
      <c r="I35" s="17">
        <v>0.281844969268152</v>
      </c>
      <c r="J35" s="17">
        <v>0.26324018523776899</v>
      </c>
      <c r="K35" s="17">
        <v>0.27649512309065799</v>
      </c>
      <c r="L35" s="17">
        <v>0.25954230050141702</v>
      </c>
      <c r="M35" s="17"/>
      <c r="N35" s="17">
        <v>0.220724483485844</v>
      </c>
      <c r="O35" s="17">
        <v>0.27372874203010999</v>
      </c>
      <c r="P35" s="17">
        <v>0.300175733873906</v>
      </c>
      <c r="Q35" s="17">
        <v>0.28437988537608899</v>
      </c>
      <c r="R35" s="17"/>
      <c r="S35" s="17">
        <v>0.24100619006761001</v>
      </c>
      <c r="T35" s="17">
        <v>0.273824211709566</v>
      </c>
      <c r="U35" s="17">
        <v>0.27823952761049298</v>
      </c>
      <c r="V35" s="17">
        <v>0.27813462659535498</v>
      </c>
      <c r="W35" s="17">
        <v>0.28049586397417903</v>
      </c>
      <c r="X35" s="17">
        <v>0.28514352893079298</v>
      </c>
      <c r="Y35" s="17">
        <v>0.287842620169528</v>
      </c>
      <c r="Z35" s="17">
        <v>0.31087677602425401</v>
      </c>
      <c r="AA35" s="17">
        <v>0.26632973082371902</v>
      </c>
      <c r="AB35" s="17">
        <v>0.25535226312611897</v>
      </c>
      <c r="AC35" s="17">
        <v>0.25147636852362898</v>
      </c>
      <c r="AD35" s="17">
        <v>0.195002969039997</v>
      </c>
      <c r="AE35" s="17"/>
      <c r="AF35" s="17">
        <v>0.31570209479113398</v>
      </c>
      <c r="AG35" s="17">
        <v>0.26431038176983701</v>
      </c>
      <c r="AH35" s="17">
        <v>0.24948869197145801</v>
      </c>
      <c r="AI35" s="17">
        <v>0.201536314139102</v>
      </c>
      <c r="AJ35" s="17">
        <v>9.0575931307006294E-2</v>
      </c>
      <c r="AK35" s="17"/>
      <c r="AL35" s="17">
        <v>0.28312153762117298</v>
      </c>
      <c r="AM35" s="17">
        <v>0.25864113518505699</v>
      </c>
      <c r="AN35" s="17">
        <v>0.26274135239789898</v>
      </c>
      <c r="AO35" s="17"/>
      <c r="AP35" s="17">
        <v>0.269518985772631</v>
      </c>
      <c r="AQ35" s="17">
        <v>0.254262299292702</v>
      </c>
      <c r="AR35" s="17">
        <v>0.24852013673232001</v>
      </c>
      <c r="AS35" s="17">
        <v>0.37279479991047099</v>
      </c>
      <c r="AT35" s="17">
        <v>0.27054619782344003</v>
      </c>
      <c r="AU35" s="17"/>
      <c r="AV35" s="17">
        <v>0.26347824601574199</v>
      </c>
      <c r="AW35" s="17">
        <v>0.26510911225802097</v>
      </c>
      <c r="AX35" s="17">
        <v>0.22024118694511499</v>
      </c>
      <c r="AY35" s="17">
        <v>0.29239854315709901</v>
      </c>
      <c r="AZ35" s="17">
        <v>0.25733125602239398</v>
      </c>
    </row>
    <row r="36" spans="2:52" x14ac:dyDescent="0.35">
      <c r="B36" t="s">
        <v>106</v>
      </c>
      <c r="C36" s="17">
        <v>5.11838399176371E-2</v>
      </c>
      <c r="D36" s="17">
        <v>5.53542835220725E-2</v>
      </c>
      <c r="E36" s="17">
        <v>4.7437473379676798E-2</v>
      </c>
      <c r="F36" s="17"/>
      <c r="G36" s="17">
        <v>7.3161739195343994E-2</v>
      </c>
      <c r="H36" s="17">
        <v>4.6791186746792501E-2</v>
      </c>
      <c r="I36" s="17">
        <v>5.0490923578119101E-2</v>
      </c>
      <c r="J36" s="17">
        <v>4.8020708215702E-2</v>
      </c>
      <c r="K36" s="17">
        <v>5.2005486628787803E-2</v>
      </c>
      <c r="L36" s="17">
        <v>4.27333654548539E-2</v>
      </c>
      <c r="M36" s="17"/>
      <c r="N36" s="17">
        <v>4.5505043346551498E-2</v>
      </c>
      <c r="O36" s="17">
        <v>4.8132133680172801E-2</v>
      </c>
      <c r="P36" s="17">
        <v>6.48213446999477E-2</v>
      </c>
      <c r="Q36" s="17">
        <v>4.9097190626656198E-2</v>
      </c>
      <c r="R36" s="17"/>
      <c r="S36" s="17">
        <v>5.10707064564059E-2</v>
      </c>
      <c r="T36" s="17">
        <v>3.3149713806276002E-2</v>
      </c>
      <c r="U36" s="17">
        <v>6.5099819167445297E-2</v>
      </c>
      <c r="V36" s="17">
        <v>3.8660567333427501E-2</v>
      </c>
      <c r="W36" s="17">
        <v>4.7489532979226E-2</v>
      </c>
      <c r="X36" s="17">
        <v>6.5827087500915801E-2</v>
      </c>
      <c r="Y36" s="17">
        <v>3.7924554153708698E-2</v>
      </c>
      <c r="Z36" s="17">
        <v>6.4648560645525793E-2</v>
      </c>
      <c r="AA36" s="17">
        <v>6.3642400907402502E-2</v>
      </c>
      <c r="AB36" s="17">
        <v>6.3465000657749404E-2</v>
      </c>
      <c r="AC36" s="17">
        <v>3.9941401631723598E-2</v>
      </c>
      <c r="AD36" s="17">
        <v>4.86270505517509E-2</v>
      </c>
      <c r="AE36" s="17"/>
      <c r="AF36" s="17">
        <v>5.4241883391132298E-2</v>
      </c>
      <c r="AG36" s="17">
        <v>5.15596382538792E-2</v>
      </c>
      <c r="AH36" s="17">
        <v>5.0623371445040602E-2</v>
      </c>
      <c r="AI36" s="17">
        <v>4.8297113957364503E-2</v>
      </c>
      <c r="AJ36" s="17">
        <v>8.2028705587629799E-2</v>
      </c>
      <c r="AK36" s="17"/>
      <c r="AL36" s="17">
        <v>5.8812644698624503E-2</v>
      </c>
      <c r="AM36" s="17">
        <v>4.4549699667384902E-2</v>
      </c>
      <c r="AN36" s="17">
        <v>5.2944499369924201E-2</v>
      </c>
      <c r="AO36" s="17"/>
      <c r="AP36" s="17">
        <v>4.0967320379455899E-2</v>
      </c>
      <c r="AQ36" s="17">
        <v>5.1184526012159899E-2</v>
      </c>
      <c r="AR36" s="17">
        <v>6.7829258329986805E-2</v>
      </c>
      <c r="AS36" s="17">
        <v>0.102592051657515</v>
      </c>
      <c r="AT36" s="17">
        <v>6.1401328489841998E-2</v>
      </c>
      <c r="AU36" s="17"/>
      <c r="AV36" s="17">
        <v>3.7662708768427998E-2</v>
      </c>
      <c r="AW36" s="17">
        <v>4.2330012279886302E-2</v>
      </c>
      <c r="AX36" s="17">
        <v>5.4932701886979803E-2</v>
      </c>
      <c r="AY36" s="17">
        <v>8.2873733526864099E-2</v>
      </c>
      <c r="AZ36" s="17">
        <v>4.9197450817061998E-2</v>
      </c>
    </row>
    <row r="37" spans="2:52" x14ac:dyDescent="0.35">
      <c r="B37" t="s">
        <v>107</v>
      </c>
      <c r="C37" s="17">
        <v>2.3661154271925802E-2</v>
      </c>
      <c r="D37" s="17">
        <v>2.7468873943502999E-2</v>
      </c>
      <c r="E37" s="17">
        <v>2.0095606076226201E-2</v>
      </c>
      <c r="F37" s="17"/>
      <c r="G37" s="17">
        <v>2.8609686073710498E-2</v>
      </c>
      <c r="H37" s="17">
        <v>2.0103188561148799E-2</v>
      </c>
      <c r="I37" s="17">
        <v>2.2654314246870901E-2</v>
      </c>
      <c r="J37" s="17">
        <v>2.83782526028072E-2</v>
      </c>
      <c r="K37" s="17">
        <v>2.25851447974873E-2</v>
      </c>
      <c r="L37" s="17">
        <v>2.0984196626258E-2</v>
      </c>
      <c r="M37" s="17"/>
      <c r="N37" s="17">
        <v>1.00301276457033E-2</v>
      </c>
      <c r="O37" s="17">
        <v>2.5091586258278498E-2</v>
      </c>
      <c r="P37" s="17">
        <v>2.5281782321066301E-2</v>
      </c>
      <c r="Q37" s="17">
        <v>3.47834986152833E-2</v>
      </c>
      <c r="R37" s="17"/>
      <c r="S37" s="17">
        <v>2.51097304556103E-2</v>
      </c>
      <c r="T37" s="17">
        <v>1.57776773382425E-2</v>
      </c>
      <c r="U37" s="17">
        <v>1.7695540762000701E-2</v>
      </c>
      <c r="V37" s="17">
        <v>2.5283140725911198E-2</v>
      </c>
      <c r="W37" s="17">
        <v>1.22328672614723E-2</v>
      </c>
      <c r="X37" s="17">
        <v>3.8958608835188299E-2</v>
      </c>
      <c r="Y37" s="17">
        <v>2.4351430609555101E-2</v>
      </c>
      <c r="Z37" s="17">
        <v>2.91397657482457E-2</v>
      </c>
      <c r="AA37" s="17">
        <v>2.3798379499513501E-2</v>
      </c>
      <c r="AB37" s="17">
        <v>2.50525268051131E-2</v>
      </c>
      <c r="AC37" s="17">
        <v>1.6848472994798702E-2</v>
      </c>
      <c r="AD37" s="17">
        <v>4.0408853009457901E-2</v>
      </c>
      <c r="AE37" s="17"/>
      <c r="AF37" s="17">
        <v>1.7480586422407799E-2</v>
      </c>
      <c r="AG37" s="17">
        <v>3.2200087145697803E-2</v>
      </c>
      <c r="AH37" s="17">
        <v>1.5445248119969199E-2</v>
      </c>
      <c r="AI37" s="17">
        <v>3.2527091355204797E-2</v>
      </c>
      <c r="AJ37" s="17">
        <v>6.9411993690038504E-2</v>
      </c>
      <c r="AK37" s="17"/>
      <c r="AL37" s="17">
        <v>2.6209842785861599E-2</v>
      </c>
      <c r="AM37" s="17">
        <v>1.5564215518789001E-2</v>
      </c>
      <c r="AN37" s="17">
        <v>3.5224857825257E-2</v>
      </c>
      <c r="AO37" s="17"/>
      <c r="AP37" s="17">
        <v>2.2720146790775601E-2</v>
      </c>
      <c r="AQ37" s="17">
        <v>2.3347630959504401E-2</v>
      </c>
      <c r="AR37" s="17">
        <v>7.9061505682219806E-3</v>
      </c>
      <c r="AS37" s="17">
        <v>1.8443584590310501E-2</v>
      </c>
      <c r="AT37" s="17">
        <v>3.1553002338244603E-2</v>
      </c>
      <c r="AU37" s="17"/>
      <c r="AV37" s="17">
        <v>1.3022279410286899E-2</v>
      </c>
      <c r="AW37" s="17">
        <v>1.9020399078509501E-2</v>
      </c>
      <c r="AX37" s="17">
        <v>1.9414016749591201E-2</v>
      </c>
      <c r="AY37" s="17">
        <v>4.4882005616866401E-2</v>
      </c>
      <c r="AZ37" s="17">
        <v>2.5222074139142799E-2</v>
      </c>
    </row>
    <row r="38" spans="2:52" x14ac:dyDescent="0.35">
      <c r="B38" t="s">
        <v>96</v>
      </c>
      <c r="C38" s="17">
        <v>0.15727642808912301</v>
      </c>
      <c r="D38" s="17">
        <v>0.121938000828222</v>
      </c>
      <c r="E38" s="17">
        <v>0.18953710559808801</v>
      </c>
      <c r="F38" s="17"/>
      <c r="G38" s="17">
        <v>9.6045718580184597E-2</v>
      </c>
      <c r="H38" s="17">
        <v>0.120784692195415</v>
      </c>
      <c r="I38" s="17">
        <v>0.15496148370373</v>
      </c>
      <c r="J38" s="17">
        <v>0.17943917355788799</v>
      </c>
      <c r="K38" s="17">
        <v>0.19339686846964199</v>
      </c>
      <c r="L38" s="17">
        <v>0.18740995383074399</v>
      </c>
      <c r="M38" s="17"/>
      <c r="N38" s="17">
        <v>0.12104689898821699</v>
      </c>
      <c r="O38" s="17">
        <v>0.14369693201314701</v>
      </c>
      <c r="P38" s="17">
        <v>0.135996778671643</v>
      </c>
      <c r="Q38" s="17">
        <v>0.22909450569863901</v>
      </c>
      <c r="R38" s="17"/>
      <c r="S38" s="17">
        <v>0.131199560381006</v>
      </c>
      <c r="T38" s="17">
        <v>0.171012804716969</v>
      </c>
      <c r="U38" s="17">
        <v>0.15340459551514701</v>
      </c>
      <c r="V38" s="17">
        <v>0.20914309847212401</v>
      </c>
      <c r="W38" s="17">
        <v>0.157827778833798</v>
      </c>
      <c r="X38" s="17">
        <v>0.153282149188392</v>
      </c>
      <c r="Y38" s="17">
        <v>0.147859839008287</v>
      </c>
      <c r="Z38" s="17">
        <v>0.13739337952115999</v>
      </c>
      <c r="AA38" s="17">
        <v>0.151304344908364</v>
      </c>
      <c r="AB38" s="17">
        <v>0.16231388937702401</v>
      </c>
      <c r="AC38" s="17">
        <v>0.15501255525294</v>
      </c>
      <c r="AD38" s="17">
        <v>0.14704261393519799</v>
      </c>
      <c r="AE38" s="17"/>
      <c r="AF38" s="17">
        <v>0.20467356780714199</v>
      </c>
      <c r="AG38" s="17">
        <v>0.175308348299134</v>
      </c>
      <c r="AH38" s="17">
        <v>0.114168722156874</v>
      </c>
      <c r="AI38" s="17">
        <v>6.4191088266107602E-2</v>
      </c>
      <c r="AJ38" s="17">
        <v>5.5452120721042997E-2</v>
      </c>
      <c r="AK38" s="17"/>
      <c r="AL38" s="17">
        <v>0.16748485670749499</v>
      </c>
      <c r="AM38" s="17">
        <v>0.12865046447515699</v>
      </c>
      <c r="AN38" s="17">
        <v>0.220853092595547</v>
      </c>
      <c r="AO38" s="17"/>
      <c r="AP38" s="17">
        <v>0.13731161844934101</v>
      </c>
      <c r="AQ38" s="17">
        <v>0.120163207265418</v>
      </c>
      <c r="AR38" s="17">
        <v>0.17195521631726499</v>
      </c>
      <c r="AS38" s="17">
        <v>0.161472988370818</v>
      </c>
      <c r="AT38" s="17">
        <v>0.27101492657957499</v>
      </c>
      <c r="AU38" s="17"/>
      <c r="AV38" s="17">
        <v>9.0677308654651095E-2</v>
      </c>
      <c r="AW38" s="17">
        <v>0.117589571289789</v>
      </c>
      <c r="AX38" s="17">
        <v>0.16044072754003699</v>
      </c>
      <c r="AY38" s="17">
        <v>0.16021772506500301</v>
      </c>
      <c r="AZ38" s="17">
        <v>0.34292328054475002</v>
      </c>
    </row>
    <row r="39" spans="2:52" x14ac:dyDescent="0.35">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row>
    <row r="40" spans="2:52" x14ac:dyDescent="0.35">
      <c r="B40" s="6" t="s">
        <v>110</v>
      </c>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row>
    <row r="41" spans="2:52" x14ac:dyDescent="0.35">
      <c r="B41" s="24" t="s">
        <v>83</v>
      </c>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row>
    <row r="42" spans="2:52" x14ac:dyDescent="0.35">
      <c r="B42" t="s">
        <v>103</v>
      </c>
      <c r="C42" s="17">
        <v>0.122979045732488</v>
      </c>
      <c r="D42" s="17">
        <v>0.142600807269818</v>
      </c>
      <c r="E42" s="17">
        <v>0.103253808790693</v>
      </c>
      <c r="F42" s="17"/>
      <c r="G42" s="17">
        <v>0.18396844787866901</v>
      </c>
      <c r="H42" s="17">
        <v>0.184379816091127</v>
      </c>
      <c r="I42" s="17">
        <v>0.122143613818499</v>
      </c>
      <c r="J42" s="17">
        <v>8.9248000770500005E-2</v>
      </c>
      <c r="K42" s="17">
        <v>7.9141570772960398E-2</v>
      </c>
      <c r="L42" s="17">
        <v>8.9825999067599402E-2</v>
      </c>
      <c r="M42" s="17"/>
      <c r="N42" s="17">
        <v>0.13549120742110299</v>
      </c>
      <c r="O42" s="17">
        <v>0.112114262426116</v>
      </c>
      <c r="P42" s="17">
        <v>0.14687512758183399</v>
      </c>
      <c r="Q42" s="17">
        <v>9.9245820984009206E-2</v>
      </c>
      <c r="R42" s="17"/>
      <c r="S42" s="17">
        <v>0.156009586378383</v>
      </c>
      <c r="T42" s="17">
        <v>0.10972987383027299</v>
      </c>
      <c r="U42" s="17">
        <v>9.4634201698959905E-2</v>
      </c>
      <c r="V42" s="17">
        <v>0.102527834150513</v>
      </c>
      <c r="W42" s="17">
        <v>0.106577778046578</v>
      </c>
      <c r="X42" s="17">
        <v>0.121992279983981</v>
      </c>
      <c r="Y42" s="17">
        <v>0.12990346412033599</v>
      </c>
      <c r="Z42" s="17">
        <v>0.102612722989673</v>
      </c>
      <c r="AA42" s="17">
        <v>0.13789679109667799</v>
      </c>
      <c r="AB42" s="17">
        <v>0.12019580649198799</v>
      </c>
      <c r="AC42" s="17">
        <v>0.122650081177061</v>
      </c>
      <c r="AD42" s="17">
        <v>0.16731316142023001</v>
      </c>
      <c r="AE42" s="17"/>
      <c r="AF42" s="17">
        <v>9.1937989250852004E-2</v>
      </c>
      <c r="AG42" s="17">
        <v>0.12280489762497999</v>
      </c>
      <c r="AH42" s="17">
        <v>0.140017323320795</v>
      </c>
      <c r="AI42" s="17">
        <v>0.15771567354420499</v>
      </c>
      <c r="AJ42" s="17">
        <v>0.253247197461411</v>
      </c>
      <c r="AK42" s="17"/>
      <c r="AL42" s="17">
        <v>9.1258524074776401E-2</v>
      </c>
      <c r="AM42" s="17">
        <v>0.14302260193187299</v>
      </c>
      <c r="AN42" s="17">
        <v>0.11207560826271799</v>
      </c>
      <c r="AO42" s="17"/>
      <c r="AP42" s="17">
        <v>0.12728822358626099</v>
      </c>
      <c r="AQ42" s="17">
        <v>0.14550771212538599</v>
      </c>
      <c r="AR42" s="17">
        <v>0.116666619580044</v>
      </c>
      <c r="AS42" s="17">
        <v>7.2209166418982396E-2</v>
      </c>
      <c r="AT42" s="17">
        <v>9.1030942187696098E-2</v>
      </c>
      <c r="AU42" s="17"/>
      <c r="AV42" s="17">
        <v>0.15956621589832401</v>
      </c>
      <c r="AW42" s="17">
        <v>0.14413434015304</v>
      </c>
      <c r="AX42" s="17">
        <v>0.118604071980572</v>
      </c>
      <c r="AY42" s="17">
        <v>0.107353302485658</v>
      </c>
      <c r="AZ42" s="17">
        <v>4.7141823134494901E-2</v>
      </c>
    </row>
    <row r="43" spans="2:52" x14ac:dyDescent="0.35">
      <c r="B43" t="s">
        <v>104</v>
      </c>
      <c r="C43" s="17">
        <v>0.35806108763938399</v>
      </c>
      <c r="D43" s="17">
        <v>0.37186419774165402</v>
      </c>
      <c r="E43" s="17">
        <v>0.34486902435426298</v>
      </c>
      <c r="F43" s="17"/>
      <c r="G43" s="17">
        <v>0.36660504527965099</v>
      </c>
      <c r="H43" s="17">
        <v>0.362924677733171</v>
      </c>
      <c r="I43" s="17">
        <v>0.38015020817403999</v>
      </c>
      <c r="J43" s="17">
        <v>0.365146568475478</v>
      </c>
      <c r="K43" s="17">
        <v>0.32731759838135599</v>
      </c>
      <c r="L43" s="17">
        <v>0.34529443999463599</v>
      </c>
      <c r="M43" s="17"/>
      <c r="N43" s="17">
        <v>0.40224266777085299</v>
      </c>
      <c r="O43" s="17">
        <v>0.35887627407212003</v>
      </c>
      <c r="P43" s="17">
        <v>0.34724175255443601</v>
      </c>
      <c r="Q43" s="17">
        <v>0.31929301618564299</v>
      </c>
      <c r="R43" s="17"/>
      <c r="S43" s="17">
        <v>0.37243231344233202</v>
      </c>
      <c r="T43" s="17">
        <v>0.32886762870722103</v>
      </c>
      <c r="U43" s="17">
        <v>0.32394018292436899</v>
      </c>
      <c r="V43" s="17">
        <v>0.36954234252942803</v>
      </c>
      <c r="W43" s="17">
        <v>0.39158879269755398</v>
      </c>
      <c r="X43" s="17">
        <v>0.33972575003495598</v>
      </c>
      <c r="Y43" s="17">
        <v>0.31613257609858397</v>
      </c>
      <c r="Z43" s="17">
        <v>0.40380615282413701</v>
      </c>
      <c r="AA43" s="17">
        <v>0.36509454977648198</v>
      </c>
      <c r="AB43" s="17">
        <v>0.35221422902351601</v>
      </c>
      <c r="AC43" s="17">
        <v>0.39866516294738702</v>
      </c>
      <c r="AD43" s="17">
        <v>0.425713479221626</v>
      </c>
      <c r="AE43" s="17"/>
      <c r="AF43" s="17">
        <v>0.32643933166836597</v>
      </c>
      <c r="AG43" s="17">
        <v>0.331789309302091</v>
      </c>
      <c r="AH43" s="17">
        <v>0.38991548851579999</v>
      </c>
      <c r="AI43" s="17">
        <v>0.440297037397685</v>
      </c>
      <c r="AJ43" s="17">
        <v>0.36124317077564999</v>
      </c>
      <c r="AK43" s="17"/>
      <c r="AL43" s="17">
        <v>0.34361874292182198</v>
      </c>
      <c r="AM43" s="17">
        <v>0.392167163979811</v>
      </c>
      <c r="AN43" s="17">
        <v>0.310741825148867</v>
      </c>
      <c r="AO43" s="17"/>
      <c r="AP43" s="17">
        <v>0.37425833875406</v>
      </c>
      <c r="AQ43" s="17">
        <v>0.39678049405434401</v>
      </c>
      <c r="AR43" s="17">
        <v>0.36626428326177402</v>
      </c>
      <c r="AS43" s="17">
        <v>0.28365937117451601</v>
      </c>
      <c r="AT43" s="17">
        <v>0.27498890458665898</v>
      </c>
      <c r="AU43" s="17"/>
      <c r="AV43" s="17">
        <v>0.39873503518207898</v>
      </c>
      <c r="AW43" s="17">
        <v>0.40134790057321901</v>
      </c>
      <c r="AX43" s="17">
        <v>0.39134943293204599</v>
      </c>
      <c r="AY43" s="17">
        <v>0.308009374332189</v>
      </c>
      <c r="AZ43" s="17">
        <v>0.23267376399218501</v>
      </c>
    </row>
    <row r="44" spans="2:52" x14ac:dyDescent="0.35">
      <c r="B44" t="s">
        <v>105</v>
      </c>
      <c r="C44" s="17">
        <v>0.26377394027545298</v>
      </c>
      <c r="D44" s="17">
        <v>0.254392542656805</v>
      </c>
      <c r="E44" s="17">
        <v>0.27365668800517001</v>
      </c>
      <c r="F44" s="17"/>
      <c r="G44" s="17">
        <v>0.24164762649352201</v>
      </c>
      <c r="H44" s="17">
        <v>0.229358395331901</v>
      </c>
      <c r="I44" s="17">
        <v>0.25542404799066099</v>
      </c>
      <c r="J44" s="17">
        <v>0.27698989673570901</v>
      </c>
      <c r="K44" s="17">
        <v>0.30790586444620699</v>
      </c>
      <c r="L44" s="17">
        <v>0.27301196321472099</v>
      </c>
      <c r="M44" s="17"/>
      <c r="N44" s="17">
        <v>0.25084481895427801</v>
      </c>
      <c r="O44" s="17">
        <v>0.27113158313361102</v>
      </c>
      <c r="P44" s="17">
        <v>0.25682703301784998</v>
      </c>
      <c r="Q44" s="17">
        <v>0.277377899988768</v>
      </c>
      <c r="R44" s="17"/>
      <c r="S44" s="17">
        <v>0.234022364535939</v>
      </c>
      <c r="T44" s="17">
        <v>0.29504464218091703</v>
      </c>
      <c r="U44" s="17">
        <v>0.31084004361719703</v>
      </c>
      <c r="V44" s="17">
        <v>0.26815968851535799</v>
      </c>
      <c r="W44" s="17">
        <v>0.25906151584390102</v>
      </c>
      <c r="X44" s="17">
        <v>0.246440542793435</v>
      </c>
      <c r="Y44" s="17">
        <v>0.27349312783380603</v>
      </c>
      <c r="Z44" s="17">
        <v>0.25853692691633601</v>
      </c>
      <c r="AA44" s="17">
        <v>0.241536080270394</v>
      </c>
      <c r="AB44" s="17">
        <v>0.29682447786746502</v>
      </c>
      <c r="AC44" s="17">
        <v>0.26411390689611502</v>
      </c>
      <c r="AD44" s="17">
        <v>0.15432755671259901</v>
      </c>
      <c r="AE44" s="17"/>
      <c r="AF44" s="17">
        <v>0.29709949357853899</v>
      </c>
      <c r="AG44" s="17">
        <v>0.261148313122329</v>
      </c>
      <c r="AH44" s="17">
        <v>0.24957049087352401</v>
      </c>
      <c r="AI44" s="17">
        <v>0.23848917091556701</v>
      </c>
      <c r="AJ44" s="17">
        <v>0.107129190913547</v>
      </c>
      <c r="AK44" s="17"/>
      <c r="AL44" s="17">
        <v>0.27645661268532401</v>
      </c>
      <c r="AM44" s="17">
        <v>0.25702129632342402</v>
      </c>
      <c r="AN44" s="17">
        <v>0.26784888194645201</v>
      </c>
      <c r="AO44" s="17"/>
      <c r="AP44" s="17">
        <v>0.238165509529462</v>
      </c>
      <c r="AQ44" s="17">
        <v>0.26352719859680701</v>
      </c>
      <c r="AR44" s="17">
        <v>0.31522085814690598</v>
      </c>
      <c r="AS44" s="17">
        <v>0.35037470002141302</v>
      </c>
      <c r="AT44" s="17">
        <v>0.27198311347764997</v>
      </c>
      <c r="AU44" s="17"/>
      <c r="AV44" s="17">
        <v>0.25118974791882898</v>
      </c>
      <c r="AW44" s="17">
        <v>0.267544457070654</v>
      </c>
      <c r="AX44" s="17">
        <v>0.27944593416716401</v>
      </c>
      <c r="AY44" s="17">
        <v>0.20818564563054401</v>
      </c>
      <c r="AZ44" s="17">
        <v>0.31371531705171002</v>
      </c>
    </row>
    <row r="45" spans="2:52" x14ac:dyDescent="0.35">
      <c r="B45" t="s">
        <v>106</v>
      </c>
      <c r="C45" s="17">
        <v>0.12549721901316599</v>
      </c>
      <c r="D45" s="17">
        <v>0.111545858931775</v>
      </c>
      <c r="E45" s="17">
        <v>0.13989507865836501</v>
      </c>
      <c r="F45" s="17"/>
      <c r="G45" s="17">
        <v>0.118680236302157</v>
      </c>
      <c r="H45" s="17">
        <v>9.5176458040475906E-2</v>
      </c>
      <c r="I45" s="17">
        <v>0.11923780102402699</v>
      </c>
      <c r="J45" s="17">
        <v>9.9723202519536105E-2</v>
      </c>
      <c r="K45" s="17">
        <v>0.154283509738042</v>
      </c>
      <c r="L45" s="17">
        <v>0.16148428531756101</v>
      </c>
      <c r="M45" s="17"/>
      <c r="N45" s="17">
        <v>0.118852688357129</v>
      </c>
      <c r="O45" s="17">
        <v>0.13373638267884499</v>
      </c>
      <c r="P45" s="17">
        <v>0.12594199762674599</v>
      </c>
      <c r="Q45" s="17">
        <v>0.123234001018294</v>
      </c>
      <c r="R45" s="17"/>
      <c r="S45" s="17">
        <v>0.11675064427899</v>
      </c>
      <c r="T45" s="17">
        <v>0.13823729080566199</v>
      </c>
      <c r="U45" s="17">
        <v>0.15382565236248699</v>
      </c>
      <c r="V45" s="17">
        <v>0.129541104641345</v>
      </c>
      <c r="W45" s="17">
        <v>0.11478550117359899</v>
      </c>
      <c r="X45" s="17">
        <v>0.139134794526838</v>
      </c>
      <c r="Y45" s="17">
        <v>0.14216914948868001</v>
      </c>
      <c r="Z45" s="17">
        <v>0.11193530951405301</v>
      </c>
      <c r="AA45" s="17">
        <v>0.110431588038941</v>
      </c>
      <c r="AB45" s="17">
        <v>0.10101067352649699</v>
      </c>
      <c r="AC45" s="17">
        <v>9.8890514676588701E-2</v>
      </c>
      <c r="AD45" s="17">
        <v>0.15417947653177999</v>
      </c>
      <c r="AE45" s="17"/>
      <c r="AF45" s="17">
        <v>0.120120165917072</v>
      </c>
      <c r="AG45" s="17">
        <v>0.15738044371839499</v>
      </c>
      <c r="AH45" s="17">
        <v>0.12549044502809201</v>
      </c>
      <c r="AI45" s="17">
        <v>8.2851557735305101E-2</v>
      </c>
      <c r="AJ45" s="17">
        <v>0.113170244335797</v>
      </c>
      <c r="AK45" s="17"/>
      <c r="AL45" s="17">
        <v>0.15136072555740501</v>
      </c>
      <c r="AM45" s="17">
        <v>0.106139407761034</v>
      </c>
      <c r="AN45" s="17">
        <v>0.118323058918215</v>
      </c>
      <c r="AO45" s="17"/>
      <c r="AP45" s="17">
        <v>0.153698715046266</v>
      </c>
      <c r="AQ45" s="17">
        <v>8.6080150272558498E-2</v>
      </c>
      <c r="AR45" s="17">
        <v>9.0182774716849101E-2</v>
      </c>
      <c r="AS45" s="17">
        <v>0.13468920637531001</v>
      </c>
      <c r="AT45" s="17">
        <v>0.138569609410472</v>
      </c>
      <c r="AU45" s="17"/>
      <c r="AV45" s="17">
        <v>0.10980907537719201</v>
      </c>
      <c r="AW45" s="17">
        <v>9.3103541305004797E-2</v>
      </c>
      <c r="AX45" s="17">
        <v>0.11137832256680701</v>
      </c>
      <c r="AY45" s="17">
        <v>0.19710850811816299</v>
      </c>
      <c r="AZ45" s="17">
        <v>0.173983126118255</v>
      </c>
    </row>
    <row r="46" spans="2:52" x14ac:dyDescent="0.35">
      <c r="B46" t="s">
        <v>107</v>
      </c>
      <c r="C46" s="17">
        <v>4.6492262438242803E-2</v>
      </c>
      <c r="D46" s="17">
        <v>5.1632350860448199E-2</v>
      </c>
      <c r="E46" s="17">
        <v>4.1770555117029998E-2</v>
      </c>
      <c r="F46" s="17"/>
      <c r="G46" s="17">
        <v>4.2857275573501198E-2</v>
      </c>
      <c r="H46" s="17">
        <v>4.83429094113213E-2</v>
      </c>
      <c r="I46" s="17">
        <v>4.1178874165442803E-2</v>
      </c>
      <c r="J46" s="17">
        <v>5.1218379389347098E-2</v>
      </c>
      <c r="K46" s="17">
        <v>4.2834191512200401E-2</v>
      </c>
      <c r="L46" s="17">
        <v>5.0346387425272802E-2</v>
      </c>
      <c r="M46" s="17"/>
      <c r="N46" s="17">
        <v>3.1548096884000801E-2</v>
      </c>
      <c r="O46" s="17">
        <v>5.2285373838760099E-2</v>
      </c>
      <c r="P46" s="17">
        <v>5.6196354589008998E-2</v>
      </c>
      <c r="Q46" s="17">
        <v>4.7652880979164702E-2</v>
      </c>
      <c r="R46" s="17"/>
      <c r="S46" s="17">
        <v>4.5337155816786302E-2</v>
      </c>
      <c r="T46" s="17">
        <v>4.5197502256945001E-2</v>
      </c>
      <c r="U46" s="17">
        <v>4.8047118606622599E-2</v>
      </c>
      <c r="V46" s="17">
        <v>4.02587416691036E-2</v>
      </c>
      <c r="W46" s="17">
        <v>3.4668818152818102E-2</v>
      </c>
      <c r="X46" s="17">
        <v>6.0769516494938003E-2</v>
      </c>
      <c r="Y46" s="17">
        <v>5.0416998962339303E-2</v>
      </c>
      <c r="Z46" s="17">
        <v>5.1444518343629002E-2</v>
      </c>
      <c r="AA46" s="17">
        <v>5.18761625223624E-2</v>
      </c>
      <c r="AB46" s="17">
        <v>4.1218951689224702E-2</v>
      </c>
      <c r="AC46" s="17">
        <v>3.5984897173126099E-2</v>
      </c>
      <c r="AD46" s="17">
        <v>5.3323899466518401E-2</v>
      </c>
      <c r="AE46" s="17"/>
      <c r="AF46" s="17">
        <v>5.2878412092727603E-2</v>
      </c>
      <c r="AG46" s="17">
        <v>4.3637308021626103E-2</v>
      </c>
      <c r="AH46" s="17">
        <v>3.9973550633054099E-2</v>
      </c>
      <c r="AI46" s="17">
        <v>3.7179811269929898E-2</v>
      </c>
      <c r="AJ46" s="17">
        <v>4.4603899764378001E-2</v>
      </c>
      <c r="AK46" s="17"/>
      <c r="AL46" s="17">
        <v>6.2476464373865399E-2</v>
      </c>
      <c r="AM46" s="17">
        <v>3.2810727583420497E-2</v>
      </c>
      <c r="AN46" s="17">
        <v>4.6924291552960899E-2</v>
      </c>
      <c r="AO46" s="17"/>
      <c r="AP46" s="17">
        <v>4.71341620860566E-2</v>
      </c>
      <c r="AQ46" s="17">
        <v>4.0562721861013902E-2</v>
      </c>
      <c r="AR46" s="17">
        <v>2.9511838457519899E-2</v>
      </c>
      <c r="AS46" s="17">
        <v>8.9364621531831306E-2</v>
      </c>
      <c r="AT46" s="17">
        <v>5.3523419323991003E-2</v>
      </c>
      <c r="AU46" s="17"/>
      <c r="AV46" s="17">
        <v>3.6715092177345199E-2</v>
      </c>
      <c r="AW46" s="17">
        <v>3.0171716545197E-2</v>
      </c>
      <c r="AX46" s="17">
        <v>2.83876260266533E-2</v>
      </c>
      <c r="AY46" s="17">
        <v>0.11163129848969899</v>
      </c>
      <c r="AZ46" s="17">
        <v>3.7405264708386801E-2</v>
      </c>
    </row>
    <row r="47" spans="2:52" x14ac:dyDescent="0.35">
      <c r="B47" t="s">
        <v>96</v>
      </c>
      <c r="C47" s="17">
        <v>8.3196444901266195E-2</v>
      </c>
      <c r="D47" s="17">
        <v>6.7964242539498801E-2</v>
      </c>
      <c r="E47" s="17">
        <v>9.6554845074478701E-2</v>
      </c>
      <c r="F47" s="17"/>
      <c r="G47" s="17">
        <v>4.6241368472500002E-2</v>
      </c>
      <c r="H47" s="17">
        <v>7.9817743392003607E-2</v>
      </c>
      <c r="I47" s="17">
        <v>8.1865454827329695E-2</v>
      </c>
      <c r="J47" s="17">
        <v>0.11767395210943001</v>
      </c>
      <c r="K47" s="17">
        <v>8.8517265149233304E-2</v>
      </c>
      <c r="L47" s="17">
        <v>8.0036924980209298E-2</v>
      </c>
      <c r="M47" s="17"/>
      <c r="N47" s="17">
        <v>6.1020520612636402E-2</v>
      </c>
      <c r="O47" s="17">
        <v>7.1856123850548695E-2</v>
      </c>
      <c r="P47" s="17">
        <v>6.6917734630124404E-2</v>
      </c>
      <c r="Q47" s="17">
        <v>0.133196380844121</v>
      </c>
      <c r="R47" s="17"/>
      <c r="S47" s="17">
        <v>7.54479355475694E-2</v>
      </c>
      <c r="T47" s="17">
        <v>8.29230622189807E-2</v>
      </c>
      <c r="U47" s="17">
        <v>6.8712800790364903E-2</v>
      </c>
      <c r="V47" s="17">
        <v>8.9970288494251496E-2</v>
      </c>
      <c r="W47" s="17">
        <v>9.3317594085550196E-2</v>
      </c>
      <c r="X47" s="17">
        <v>9.1937116165852997E-2</v>
      </c>
      <c r="Y47" s="17">
        <v>8.7884683496254695E-2</v>
      </c>
      <c r="Z47" s="17">
        <v>7.1664369412172399E-2</v>
      </c>
      <c r="AA47" s="17">
        <v>9.3164828295142096E-2</v>
      </c>
      <c r="AB47" s="17">
        <v>8.8535861401308799E-2</v>
      </c>
      <c r="AC47" s="17">
        <v>7.9695437129722296E-2</v>
      </c>
      <c r="AD47" s="17">
        <v>4.5142426647247401E-2</v>
      </c>
      <c r="AE47" s="17"/>
      <c r="AF47" s="17">
        <v>0.111524607492443</v>
      </c>
      <c r="AG47" s="17">
        <v>8.3239728210579594E-2</v>
      </c>
      <c r="AH47" s="17">
        <v>5.5032701628734401E-2</v>
      </c>
      <c r="AI47" s="17">
        <v>4.3466749137307199E-2</v>
      </c>
      <c r="AJ47" s="17">
        <v>0.12060629674921799</v>
      </c>
      <c r="AK47" s="17"/>
      <c r="AL47" s="17">
        <v>7.4828930386805895E-2</v>
      </c>
      <c r="AM47" s="17">
        <v>6.8838802420436898E-2</v>
      </c>
      <c r="AN47" s="17">
        <v>0.14408633417078701</v>
      </c>
      <c r="AO47" s="17"/>
      <c r="AP47" s="17">
        <v>5.94550509978942E-2</v>
      </c>
      <c r="AQ47" s="17">
        <v>6.7541723089890995E-2</v>
      </c>
      <c r="AR47" s="17">
        <v>8.2153625836907607E-2</v>
      </c>
      <c r="AS47" s="17">
        <v>6.9702934477947606E-2</v>
      </c>
      <c r="AT47" s="17">
        <v>0.169904011013532</v>
      </c>
      <c r="AU47" s="17"/>
      <c r="AV47" s="17">
        <v>4.3984833446230803E-2</v>
      </c>
      <c r="AW47" s="17">
        <v>6.3698044352884897E-2</v>
      </c>
      <c r="AX47" s="17">
        <v>7.0834612326758195E-2</v>
      </c>
      <c r="AY47" s="17">
        <v>6.7711870943748198E-2</v>
      </c>
      <c r="AZ47" s="17">
        <v>0.19508070499496699</v>
      </c>
    </row>
    <row r="48" spans="2:52" x14ac:dyDescent="0.35">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row>
    <row r="49" spans="2:52" x14ac:dyDescent="0.35">
      <c r="B49" s="6" t="s">
        <v>111</v>
      </c>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row>
    <row r="50" spans="2:52" x14ac:dyDescent="0.35">
      <c r="B50" s="24" t="s">
        <v>83</v>
      </c>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row>
    <row r="51" spans="2:52" x14ac:dyDescent="0.35">
      <c r="B51" t="s">
        <v>103</v>
      </c>
      <c r="C51" s="17">
        <v>0.107342547869305</v>
      </c>
      <c r="D51" s="17">
        <v>0.126698630426852</v>
      </c>
      <c r="E51" s="17">
        <v>8.7528461566996799E-2</v>
      </c>
      <c r="F51" s="17"/>
      <c r="G51" s="17">
        <v>0.183354781678811</v>
      </c>
      <c r="H51" s="17">
        <v>0.160609498174835</v>
      </c>
      <c r="I51" s="17">
        <v>0.119497571092956</v>
      </c>
      <c r="J51" s="17">
        <v>7.95265867438983E-2</v>
      </c>
      <c r="K51" s="17">
        <v>5.6682899928076499E-2</v>
      </c>
      <c r="L51" s="17">
        <v>6.0024417013659098E-2</v>
      </c>
      <c r="M51" s="17"/>
      <c r="N51" s="17">
        <v>0.124615091041668</v>
      </c>
      <c r="O51" s="17">
        <v>0.108732499107817</v>
      </c>
      <c r="P51" s="17">
        <v>0.114124469840251</v>
      </c>
      <c r="Q51" s="17">
        <v>8.1549126119647E-2</v>
      </c>
      <c r="R51" s="17"/>
      <c r="S51" s="17">
        <v>0.14468680108816301</v>
      </c>
      <c r="T51" s="17">
        <v>9.3734634379900206E-2</v>
      </c>
      <c r="U51" s="17">
        <v>8.1488323785191399E-2</v>
      </c>
      <c r="V51" s="17">
        <v>0.10162362091883501</v>
      </c>
      <c r="W51" s="17">
        <v>0.11084122769798201</v>
      </c>
      <c r="X51" s="17">
        <v>0.11284358583000501</v>
      </c>
      <c r="Y51" s="17">
        <v>7.9434253280577502E-2</v>
      </c>
      <c r="Z51" s="17">
        <v>7.2657276348818994E-2</v>
      </c>
      <c r="AA51" s="17">
        <v>9.9959555792545507E-2</v>
      </c>
      <c r="AB51" s="17">
        <v>0.124053460099911</v>
      </c>
      <c r="AC51" s="17">
        <v>9.3848043908767803E-2</v>
      </c>
      <c r="AD51" s="17">
        <v>0.17357838608751799</v>
      </c>
      <c r="AE51" s="17"/>
      <c r="AF51" s="17">
        <v>7.0074998656154103E-2</v>
      </c>
      <c r="AG51" s="17">
        <v>9.6110305135244795E-2</v>
      </c>
      <c r="AH51" s="17">
        <v>0.12828963028948101</v>
      </c>
      <c r="AI51" s="17">
        <v>0.16200593327907301</v>
      </c>
      <c r="AJ51" s="17">
        <v>0.29679132306354</v>
      </c>
      <c r="AK51" s="17"/>
      <c r="AL51" s="17">
        <v>8.8876189153018301E-2</v>
      </c>
      <c r="AM51" s="17">
        <v>0.113684338888988</v>
      </c>
      <c r="AN51" s="17">
        <v>0.100197504217494</v>
      </c>
      <c r="AO51" s="17"/>
      <c r="AP51" s="17">
        <v>0.108210336222708</v>
      </c>
      <c r="AQ51" s="17">
        <v>0.126792039534219</v>
      </c>
      <c r="AR51" s="17">
        <v>0.100465718812662</v>
      </c>
      <c r="AS51" s="17">
        <v>4.9051278431334402E-2</v>
      </c>
      <c r="AT51" s="17">
        <v>8.0603517123246898E-2</v>
      </c>
      <c r="AU51" s="17"/>
      <c r="AV51" s="17">
        <v>0.133779648266175</v>
      </c>
      <c r="AW51" s="17">
        <v>0.121207512316287</v>
      </c>
      <c r="AX51" s="17">
        <v>0.12680133208597599</v>
      </c>
      <c r="AY51" s="17">
        <v>7.6949592986106902E-2</v>
      </c>
      <c r="AZ51" s="17">
        <v>5.3014330895029799E-2</v>
      </c>
    </row>
    <row r="52" spans="2:52" x14ac:dyDescent="0.35">
      <c r="B52" t="s">
        <v>104</v>
      </c>
      <c r="C52" s="17">
        <v>0.32942830696521602</v>
      </c>
      <c r="D52" s="17">
        <v>0.34438591428248799</v>
      </c>
      <c r="E52" s="17">
        <v>0.31559748356031903</v>
      </c>
      <c r="F52" s="17"/>
      <c r="G52" s="17">
        <v>0.360185908946904</v>
      </c>
      <c r="H52" s="17">
        <v>0.34547412774445202</v>
      </c>
      <c r="I52" s="17">
        <v>0.335168796409962</v>
      </c>
      <c r="J52" s="17">
        <v>0.33447781432177498</v>
      </c>
      <c r="K52" s="17">
        <v>0.32150836819246897</v>
      </c>
      <c r="L52" s="17">
        <v>0.29241560401125699</v>
      </c>
      <c r="M52" s="17"/>
      <c r="N52" s="17">
        <v>0.39605969849851302</v>
      </c>
      <c r="O52" s="17">
        <v>0.32083643962649699</v>
      </c>
      <c r="P52" s="17">
        <v>0.29639041877413203</v>
      </c>
      <c r="Q52" s="17">
        <v>0.29537391233133897</v>
      </c>
      <c r="R52" s="17"/>
      <c r="S52" s="17">
        <v>0.35440852134324002</v>
      </c>
      <c r="T52" s="17">
        <v>0.31677053451037501</v>
      </c>
      <c r="U52" s="17">
        <v>0.33816867263894901</v>
      </c>
      <c r="V52" s="17">
        <v>0.28406391699668598</v>
      </c>
      <c r="W52" s="17">
        <v>0.33060312937415098</v>
      </c>
      <c r="X52" s="17">
        <v>0.34587306528453299</v>
      </c>
      <c r="Y52" s="17">
        <v>0.29598838649728898</v>
      </c>
      <c r="Z52" s="17">
        <v>0.34188492508231499</v>
      </c>
      <c r="AA52" s="17">
        <v>0.34993218107156399</v>
      </c>
      <c r="AB52" s="17">
        <v>0.32503211252584102</v>
      </c>
      <c r="AC52" s="17">
        <v>0.32873046140726703</v>
      </c>
      <c r="AD52" s="17">
        <v>0.34015139861322202</v>
      </c>
      <c r="AE52" s="17"/>
      <c r="AF52" s="17">
        <v>0.271645434018776</v>
      </c>
      <c r="AG52" s="17">
        <v>0.316016716079208</v>
      </c>
      <c r="AH52" s="17">
        <v>0.39422966585334901</v>
      </c>
      <c r="AI52" s="17">
        <v>0.39699660256775798</v>
      </c>
      <c r="AJ52" s="17">
        <v>0.32957227625831198</v>
      </c>
      <c r="AK52" s="17"/>
      <c r="AL52" s="17">
        <v>0.29658588115718898</v>
      </c>
      <c r="AM52" s="17">
        <v>0.37887115400341698</v>
      </c>
      <c r="AN52" s="17">
        <v>0.26014275054306601</v>
      </c>
      <c r="AO52" s="17"/>
      <c r="AP52" s="17">
        <v>0.33348557090979802</v>
      </c>
      <c r="AQ52" s="17">
        <v>0.36426032556655202</v>
      </c>
      <c r="AR52" s="17">
        <v>0.38100765091914301</v>
      </c>
      <c r="AS52" s="17">
        <v>0.268339538028941</v>
      </c>
      <c r="AT52" s="17">
        <v>0.224680711652574</v>
      </c>
      <c r="AU52" s="17"/>
      <c r="AV52" s="17">
        <v>0.37356180901005698</v>
      </c>
      <c r="AW52" s="17">
        <v>0.37404741316211498</v>
      </c>
      <c r="AX52" s="17">
        <v>0.39036751432549799</v>
      </c>
      <c r="AY52" s="17">
        <v>0.268116743887644</v>
      </c>
      <c r="AZ52" s="17">
        <v>0.18483305023043201</v>
      </c>
    </row>
    <row r="53" spans="2:52" x14ac:dyDescent="0.35">
      <c r="B53" t="s">
        <v>105</v>
      </c>
      <c r="C53" s="17">
        <v>0.27862705494922302</v>
      </c>
      <c r="D53" s="17">
        <v>0.27697537384763199</v>
      </c>
      <c r="E53" s="17">
        <v>0.2806454666823</v>
      </c>
      <c r="F53" s="17"/>
      <c r="G53" s="17">
        <v>0.254101496312509</v>
      </c>
      <c r="H53" s="17">
        <v>0.270924775519501</v>
      </c>
      <c r="I53" s="17">
        <v>0.28010599751489101</v>
      </c>
      <c r="J53" s="17">
        <v>0.27045555193741799</v>
      </c>
      <c r="K53" s="17">
        <v>0.30486229315041502</v>
      </c>
      <c r="L53" s="17">
        <v>0.28904283080655002</v>
      </c>
      <c r="M53" s="17"/>
      <c r="N53" s="17">
        <v>0.22895646081536999</v>
      </c>
      <c r="O53" s="17">
        <v>0.28280395842051498</v>
      </c>
      <c r="P53" s="17">
        <v>0.30785347332956098</v>
      </c>
      <c r="Q53" s="17">
        <v>0.301722850612064</v>
      </c>
      <c r="R53" s="17"/>
      <c r="S53" s="17">
        <v>0.24300133298222901</v>
      </c>
      <c r="T53" s="17">
        <v>0.31677313934827001</v>
      </c>
      <c r="U53" s="17">
        <v>0.24456321265190401</v>
      </c>
      <c r="V53" s="17">
        <v>0.27938877856712402</v>
      </c>
      <c r="W53" s="17">
        <v>0.27386624236102203</v>
      </c>
      <c r="X53" s="17">
        <v>0.25515340837133599</v>
      </c>
      <c r="Y53" s="17">
        <v>0.32848028993274098</v>
      </c>
      <c r="Z53" s="17">
        <v>0.30177502399260198</v>
      </c>
      <c r="AA53" s="17">
        <v>0.27458833984329301</v>
      </c>
      <c r="AB53" s="17">
        <v>0.28949486142553499</v>
      </c>
      <c r="AC53" s="17">
        <v>0.29140613475860699</v>
      </c>
      <c r="AD53" s="17">
        <v>0.24676287084822901</v>
      </c>
      <c r="AE53" s="17"/>
      <c r="AF53" s="17">
        <v>0.33267110150857898</v>
      </c>
      <c r="AG53" s="17">
        <v>0.26508772613475601</v>
      </c>
      <c r="AH53" s="17">
        <v>0.25135232000943297</v>
      </c>
      <c r="AI53" s="17">
        <v>0.249152586728562</v>
      </c>
      <c r="AJ53" s="17">
        <v>0.222694720919102</v>
      </c>
      <c r="AK53" s="17"/>
      <c r="AL53" s="17">
        <v>0.30074525133840002</v>
      </c>
      <c r="AM53" s="17">
        <v>0.26053850395728601</v>
      </c>
      <c r="AN53" s="17">
        <v>0.28421869157493301</v>
      </c>
      <c r="AO53" s="17"/>
      <c r="AP53" s="17">
        <v>0.272722763744777</v>
      </c>
      <c r="AQ53" s="17">
        <v>0.27239337577140799</v>
      </c>
      <c r="AR53" s="17">
        <v>0.25380492436326701</v>
      </c>
      <c r="AS53" s="17">
        <v>0.35464799273988501</v>
      </c>
      <c r="AT53" s="17">
        <v>0.30697063808137798</v>
      </c>
      <c r="AU53" s="17"/>
      <c r="AV53" s="17">
        <v>0.26503307495502099</v>
      </c>
      <c r="AW53" s="17">
        <v>0.27677975519604098</v>
      </c>
      <c r="AX53" s="17">
        <v>0.19808609431715599</v>
      </c>
      <c r="AY53" s="17">
        <v>0.30711515424719299</v>
      </c>
      <c r="AZ53" s="17">
        <v>0.31430046881754797</v>
      </c>
    </row>
    <row r="54" spans="2:52" x14ac:dyDescent="0.35">
      <c r="B54" t="s">
        <v>106</v>
      </c>
      <c r="C54" s="17">
        <v>7.3659638702998104E-2</v>
      </c>
      <c r="D54" s="17">
        <v>7.4635829326667694E-2</v>
      </c>
      <c r="E54" s="17">
        <v>7.3170419568345704E-2</v>
      </c>
      <c r="F54" s="17"/>
      <c r="G54" s="17">
        <v>0.11120693704974501</v>
      </c>
      <c r="H54" s="17">
        <v>7.8283665652213896E-2</v>
      </c>
      <c r="I54" s="17">
        <v>6.7975373632202907E-2</v>
      </c>
      <c r="J54" s="17">
        <v>6.4899416950521205E-2</v>
      </c>
      <c r="K54" s="17">
        <v>6.5114382964911205E-2</v>
      </c>
      <c r="L54" s="17">
        <v>6.2399407975598398E-2</v>
      </c>
      <c r="M54" s="17"/>
      <c r="N54" s="17">
        <v>6.3939628281310501E-2</v>
      </c>
      <c r="O54" s="17">
        <v>7.8862952078638804E-2</v>
      </c>
      <c r="P54" s="17">
        <v>9.8414873650516196E-2</v>
      </c>
      <c r="Q54" s="17">
        <v>5.6813880786771201E-2</v>
      </c>
      <c r="R54" s="17"/>
      <c r="S54" s="17">
        <v>7.6574742131904197E-2</v>
      </c>
      <c r="T54" s="17">
        <v>6.7903739094791499E-2</v>
      </c>
      <c r="U54" s="17">
        <v>0.102259245835277</v>
      </c>
      <c r="V54" s="17">
        <v>6.2960595818647394E-2</v>
      </c>
      <c r="W54" s="17">
        <v>6.0326799503928899E-2</v>
      </c>
      <c r="X54" s="17">
        <v>7.6969423009977195E-2</v>
      </c>
      <c r="Y54" s="17">
        <v>8.4267316411986704E-2</v>
      </c>
      <c r="Z54" s="17">
        <v>4.92579538438929E-2</v>
      </c>
      <c r="AA54" s="17">
        <v>6.8089737492348507E-2</v>
      </c>
      <c r="AB54" s="17">
        <v>7.8425726501927501E-2</v>
      </c>
      <c r="AC54" s="17">
        <v>6.9079127732595294E-2</v>
      </c>
      <c r="AD54" s="17">
        <v>8.0019006276174795E-2</v>
      </c>
      <c r="AE54" s="17"/>
      <c r="AF54" s="17">
        <v>6.5283407381599295E-2</v>
      </c>
      <c r="AG54" s="17">
        <v>8.8244006978646997E-2</v>
      </c>
      <c r="AH54" s="17">
        <v>6.4558309247574205E-2</v>
      </c>
      <c r="AI54" s="17">
        <v>7.6470117349963299E-2</v>
      </c>
      <c r="AJ54" s="17">
        <v>1.6818852441622099E-2</v>
      </c>
      <c r="AK54" s="17"/>
      <c r="AL54" s="17">
        <v>7.13110817978167E-2</v>
      </c>
      <c r="AM54" s="17">
        <v>6.5284499618064401E-2</v>
      </c>
      <c r="AN54" s="17">
        <v>8.46418011938916E-2</v>
      </c>
      <c r="AO54" s="17"/>
      <c r="AP54" s="17">
        <v>7.1002992043002505E-2</v>
      </c>
      <c r="AQ54" s="17">
        <v>7.2352049188784504E-2</v>
      </c>
      <c r="AR54" s="17">
        <v>6.5776852859719195E-2</v>
      </c>
      <c r="AS54" s="17">
        <v>7.4814849628414407E-2</v>
      </c>
      <c r="AT54" s="17">
        <v>7.5828637131685694E-2</v>
      </c>
      <c r="AU54" s="17"/>
      <c r="AV54" s="17">
        <v>6.7134760211601793E-2</v>
      </c>
      <c r="AW54" s="17">
        <v>7.1017250134551901E-2</v>
      </c>
      <c r="AX54" s="17">
        <v>6.7315841591667494E-2</v>
      </c>
      <c r="AY54" s="17">
        <v>9.13260223455412E-2</v>
      </c>
      <c r="AZ54" s="17">
        <v>5.8547185148211597E-2</v>
      </c>
    </row>
    <row r="55" spans="2:52" x14ac:dyDescent="0.35">
      <c r="B55" t="s">
        <v>107</v>
      </c>
      <c r="C55" s="17">
        <v>2.4717543007116899E-2</v>
      </c>
      <c r="D55" s="17">
        <v>2.9762036422485202E-2</v>
      </c>
      <c r="E55" s="17">
        <v>1.9952211416828201E-2</v>
      </c>
      <c r="F55" s="17"/>
      <c r="G55" s="17">
        <v>2.47150094673581E-2</v>
      </c>
      <c r="H55" s="17">
        <v>2.8940526260368801E-2</v>
      </c>
      <c r="I55" s="17">
        <v>2.8308348377779399E-2</v>
      </c>
      <c r="J55" s="17">
        <v>2.13574474569171E-2</v>
      </c>
      <c r="K55" s="17">
        <v>1.46566508616009E-2</v>
      </c>
      <c r="L55" s="17">
        <v>2.7831448710188701E-2</v>
      </c>
      <c r="M55" s="17"/>
      <c r="N55" s="17">
        <v>1.4492937645276101E-2</v>
      </c>
      <c r="O55" s="17">
        <v>2.4474040696322499E-2</v>
      </c>
      <c r="P55" s="17">
        <v>2.9041414210430602E-2</v>
      </c>
      <c r="Q55" s="17">
        <v>3.2502530854624803E-2</v>
      </c>
      <c r="R55" s="17"/>
      <c r="S55" s="17">
        <v>2.97820187854579E-2</v>
      </c>
      <c r="T55" s="17">
        <v>1.6244591168662101E-2</v>
      </c>
      <c r="U55" s="17">
        <v>1.1908135517080301E-2</v>
      </c>
      <c r="V55" s="17">
        <v>2.3654937313319802E-2</v>
      </c>
      <c r="W55" s="17">
        <v>3.6502673333417703E-2</v>
      </c>
      <c r="X55" s="17">
        <v>3.562353507991E-2</v>
      </c>
      <c r="Y55" s="17">
        <v>1.85150585492567E-2</v>
      </c>
      <c r="Z55" s="17">
        <v>3.8080680078491899E-2</v>
      </c>
      <c r="AA55" s="17">
        <v>2.9161473092931701E-2</v>
      </c>
      <c r="AB55" s="17">
        <v>2.47566641258848E-2</v>
      </c>
      <c r="AC55" s="17">
        <v>1.0685748951521299E-2</v>
      </c>
      <c r="AD55" s="17">
        <v>2.06246542535518E-2</v>
      </c>
      <c r="AE55" s="17"/>
      <c r="AF55" s="17">
        <v>2.1167508475854201E-2</v>
      </c>
      <c r="AG55" s="17">
        <v>3.4726223361016099E-2</v>
      </c>
      <c r="AH55" s="17">
        <v>2.2660092335302001E-2</v>
      </c>
      <c r="AI55" s="17">
        <v>2.6029788343067101E-2</v>
      </c>
      <c r="AJ55" s="17">
        <v>2.1223932931777999E-2</v>
      </c>
      <c r="AK55" s="17"/>
      <c r="AL55" s="17">
        <v>2.4855781881346701E-2</v>
      </c>
      <c r="AM55" s="17">
        <v>2.1719136439564201E-2</v>
      </c>
      <c r="AN55" s="17">
        <v>3.6304219756458603E-2</v>
      </c>
      <c r="AO55" s="17"/>
      <c r="AP55" s="17">
        <v>1.81139143847493E-2</v>
      </c>
      <c r="AQ55" s="17">
        <v>2.70619920187486E-2</v>
      </c>
      <c r="AR55" s="17">
        <v>1.6785947235954699E-2</v>
      </c>
      <c r="AS55" s="17">
        <v>3.4778054229154302E-2</v>
      </c>
      <c r="AT55" s="17">
        <v>2.7950496918747E-2</v>
      </c>
      <c r="AU55" s="17"/>
      <c r="AV55" s="17">
        <v>1.4834558679100201E-2</v>
      </c>
      <c r="AW55" s="17">
        <v>2.0476065242589402E-2</v>
      </c>
      <c r="AX55" s="17">
        <v>2.4197518403523601E-2</v>
      </c>
      <c r="AY55" s="17">
        <v>4.7287583355590197E-2</v>
      </c>
      <c r="AZ55" s="17">
        <v>1.3245677357269701E-2</v>
      </c>
    </row>
    <row r="56" spans="2:52" x14ac:dyDescent="0.35">
      <c r="B56" t="s">
        <v>96</v>
      </c>
      <c r="C56" s="17">
        <v>0.18622490850614201</v>
      </c>
      <c r="D56" s="17">
        <v>0.14754221569387399</v>
      </c>
      <c r="E56" s="17">
        <v>0.22310595720521001</v>
      </c>
      <c r="F56" s="17"/>
      <c r="G56" s="17">
        <v>6.6435866544673094E-2</v>
      </c>
      <c r="H56" s="17">
        <v>0.115767406648629</v>
      </c>
      <c r="I56" s="17">
        <v>0.16894391297220801</v>
      </c>
      <c r="J56" s="17">
        <v>0.229283182589471</v>
      </c>
      <c r="K56" s="17">
        <v>0.237175404902527</v>
      </c>
      <c r="L56" s="17">
        <v>0.26828629148274702</v>
      </c>
      <c r="M56" s="17"/>
      <c r="N56" s="17">
        <v>0.17193618371786401</v>
      </c>
      <c r="O56" s="17">
        <v>0.18429011007021001</v>
      </c>
      <c r="P56" s="17">
        <v>0.15417535019511</v>
      </c>
      <c r="Q56" s="17">
        <v>0.23203769929555501</v>
      </c>
      <c r="R56" s="17"/>
      <c r="S56" s="17">
        <v>0.151546583669005</v>
      </c>
      <c r="T56" s="17">
        <v>0.188573361498001</v>
      </c>
      <c r="U56" s="17">
        <v>0.221612409571598</v>
      </c>
      <c r="V56" s="17">
        <v>0.248308150385388</v>
      </c>
      <c r="W56" s="17">
        <v>0.187859927729497</v>
      </c>
      <c r="X56" s="17">
        <v>0.17353698242423801</v>
      </c>
      <c r="Y56" s="17">
        <v>0.19331469532814899</v>
      </c>
      <c r="Z56" s="17">
        <v>0.19634414065387901</v>
      </c>
      <c r="AA56" s="17">
        <v>0.17826871270731801</v>
      </c>
      <c r="AB56" s="17">
        <v>0.15823717532090101</v>
      </c>
      <c r="AC56" s="17">
        <v>0.20625048324124201</v>
      </c>
      <c r="AD56" s="17">
        <v>0.13886368392130399</v>
      </c>
      <c r="AE56" s="17"/>
      <c r="AF56" s="17">
        <v>0.23915754995903801</v>
      </c>
      <c r="AG56" s="17">
        <v>0.19981502231112799</v>
      </c>
      <c r="AH56" s="17">
        <v>0.13890998226486201</v>
      </c>
      <c r="AI56" s="17">
        <v>8.9344971731577294E-2</v>
      </c>
      <c r="AJ56" s="17">
        <v>0.112898894385645</v>
      </c>
      <c r="AK56" s="17"/>
      <c r="AL56" s="17">
        <v>0.217625814672229</v>
      </c>
      <c r="AM56" s="17">
        <v>0.15990236709268099</v>
      </c>
      <c r="AN56" s="17">
        <v>0.234495032714157</v>
      </c>
      <c r="AO56" s="17"/>
      <c r="AP56" s="17">
        <v>0.196464422694966</v>
      </c>
      <c r="AQ56" s="17">
        <v>0.13714021792028699</v>
      </c>
      <c r="AR56" s="17">
        <v>0.18215890580925301</v>
      </c>
      <c r="AS56" s="17">
        <v>0.21836828694227101</v>
      </c>
      <c r="AT56" s="17">
        <v>0.28396599909236903</v>
      </c>
      <c r="AU56" s="17"/>
      <c r="AV56" s="17">
        <v>0.14565614887804501</v>
      </c>
      <c r="AW56" s="17">
        <v>0.13647200394841599</v>
      </c>
      <c r="AX56" s="17">
        <v>0.193231699276179</v>
      </c>
      <c r="AY56" s="17">
        <v>0.20920490317792501</v>
      </c>
      <c r="AZ56" s="17">
        <v>0.37605928755150902</v>
      </c>
    </row>
    <row r="57" spans="2:52" x14ac:dyDescent="0.35">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row>
    <row r="58" spans="2:52" x14ac:dyDescent="0.35">
      <c r="B58" s="6" t="s">
        <v>112</v>
      </c>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row>
    <row r="59" spans="2:52" x14ac:dyDescent="0.35">
      <c r="B59" s="24" t="s">
        <v>83</v>
      </c>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row>
    <row r="60" spans="2:52" x14ac:dyDescent="0.35">
      <c r="B60" t="s">
        <v>103</v>
      </c>
      <c r="C60" s="17">
        <v>9.4918984080144694E-2</v>
      </c>
      <c r="D60" s="17">
        <v>0.110502701897582</v>
      </c>
      <c r="E60" s="17">
        <v>7.9428076215210197E-2</v>
      </c>
      <c r="F60" s="17"/>
      <c r="G60" s="17">
        <v>0.13905642407461</v>
      </c>
      <c r="H60" s="17">
        <v>0.125155031011801</v>
      </c>
      <c r="I60" s="17">
        <v>0.102105298465011</v>
      </c>
      <c r="J60" s="17">
        <v>7.8649076622994002E-2</v>
      </c>
      <c r="K60" s="17">
        <v>7.1314022031949101E-2</v>
      </c>
      <c r="L60" s="17">
        <v>6.4099366027354998E-2</v>
      </c>
      <c r="M60" s="17"/>
      <c r="N60" s="17">
        <v>0.11359058374681</v>
      </c>
      <c r="O60" s="17">
        <v>9.0024967905994999E-2</v>
      </c>
      <c r="P60" s="17">
        <v>0.10006534983976</v>
      </c>
      <c r="Q60" s="17">
        <v>7.64271427417791E-2</v>
      </c>
      <c r="R60" s="17"/>
      <c r="S60" s="17">
        <v>0.110739869864107</v>
      </c>
      <c r="T60" s="17">
        <v>7.5996769912493406E-2</v>
      </c>
      <c r="U60" s="17">
        <v>7.3013598024508006E-2</v>
      </c>
      <c r="V60" s="17">
        <v>0.102251190214607</v>
      </c>
      <c r="W60" s="17">
        <v>9.0237479282963898E-2</v>
      </c>
      <c r="X60" s="17">
        <v>9.94845781689115E-2</v>
      </c>
      <c r="Y60" s="17">
        <v>8.2875832916735601E-2</v>
      </c>
      <c r="Z60" s="17">
        <v>0.10162688125573301</v>
      </c>
      <c r="AA60" s="17">
        <v>8.4133694799671699E-2</v>
      </c>
      <c r="AB60" s="17">
        <v>0.11376406516295</v>
      </c>
      <c r="AC60" s="17">
        <v>9.7961405674872506E-2</v>
      </c>
      <c r="AD60" s="17">
        <v>0.13784373620365301</v>
      </c>
      <c r="AE60" s="17"/>
      <c r="AF60" s="17">
        <v>7.7749015920541106E-2</v>
      </c>
      <c r="AG60" s="17">
        <v>7.8847147583739105E-2</v>
      </c>
      <c r="AH60" s="17">
        <v>0.113790398717032</v>
      </c>
      <c r="AI60" s="17">
        <v>0.12141228082002101</v>
      </c>
      <c r="AJ60" s="17">
        <v>0.21521871290991099</v>
      </c>
      <c r="AK60" s="17"/>
      <c r="AL60" s="17">
        <v>7.5593931205695603E-2</v>
      </c>
      <c r="AM60" s="17">
        <v>0.10629377156063401</v>
      </c>
      <c r="AN60" s="17">
        <v>9.219341895456E-2</v>
      </c>
      <c r="AO60" s="17"/>
      <c r="AP60" s="17">
        <v>9.60155417122142E-2</v>
      </c>
      <c r="AQ60" s="17">
        <v>0.1176463430253</v>
      </c>
      <c r="AR60" s="17">
        <v>7.40048841908406E-2</v>
      </c>
      <c r="AS60" s="17">
        <v>9.4640100162927301E-2</v>
      </c>
      <c r="AT60" s="17">
        <v>5.9576033089354198E-2</v>
      </c>
      <c r="AU60" s="17"/>
      <c r="AV60" s="17">
        <v>0.12077901271633</v>
      </c>
      <c r="AW60" s="17">
        <v>0.112931360885183</v>
      </c>
      <c r="AX60" s="17">
        <v>9.7871209464193101E-2</v>
      </c>
      <c r="AY60" s="17">
        <v>8.7474477627093997E-2</v>
      </c>
      <c r="AZ60" s="17">
        <v>3.14218699240362E-2</v>
      </c>
    </row>
    <row r="61" spans="2:52" x14ac:dyDescent="0.35">
      <c r="B61" t="s">
        <v>104</v>
      </c>
      <c r="C61" s="17">
        <v>0.35524770205835499</v>
      </c>
      <c r="D61" s="17">
        <v>0.38311498510299402</v>
      </c>
      <c r="E61" s="17">
        <v>0.32856863068574399</v>
      </c>
      <c r="F61" s="17"/>
      <c r="G61" s="17">
        <v>0.37967884560128001</v>
      </c>
      <c r="H61" s="17">
        <v>0.36215874556506</v>
      </c>
      <c r="I61" s="17">
        <v>0.37560290735729202</v>
      </c>
      <c r="J61" s="17">
        <v>0.34615757018804899</v>
      </c>
      <c r="K61" s="17">
        <v>0.30734140547862299</v>
      </c>
      <c r="L61" s="17">
        <v>0.35631983290880997</v>
      </c>
      <c r="M61" s="17"/>
      <c r="N61" s="17">
        <v>0.40585782792442399</v>
      </c>
      <c r="O61" s="17">
        <v>0.35669983991749099</v>
      </c>
      <c r="P61" s="17">
        <v>0.33835597478698298</v>
      </c>
      <c r="Q61" s="17">
        <v>0.31022938117341298</v>
      </c>
      <c r="R61" s="17"/>
      <c r="S61" s="17">
        <v>0.37594784876617499</v>
      </c>
      <c r="T61" s="17">
        <v>0.36400979807725597</v>
      </c>
      <c r="U61" s="17">
        <v>0.36595194809908299</v>
      </c>
      <c r="V61" s="17">
        <v>0.315203413915844</v>
      </c>
      <c r="W61" s="17">
        <v>0.37559182453371698</v>
      </c>
      <c r="X61" s="17">
        <v>0.334927575008375</v>
      </c>
      <c r="Y61" s="17">
        <v>0.33309484183357901</v>
      </c>
      <c r="Z61" s="17">
        <v>0.35651134932171502</v>
      </c>
      <c r="AA61" s="17">
        <v>0.38328872832528299</v>
      </c>
      <c r="AB61" s="17">
        <v>0.30961963188685598</v>
      </c>
      <c r="AC61" s="17">
        <v>0.39066364146675397</v>
      </c>
      <c r="AD61" s="17">
        <v>0.35818663322820599</v>
      </c>
      <c r="AE61" s="17"/>
      <c r="AF61" s="17">
        <v>0.29895300157089999</v>
      </c>
      <c r="AG61" s="17">
        <v>0.33747928498364099</v>
      </c>
      <c r="AH61" s="17">
        <v>0.421806303136534</v>
      </c>
      <c r="AI61" s="17">
        <v>0.42684761388043102</v>
      </c>
      <c r="AJ61" s="17">
        <v>0.34569525655224898</v>
      </c>
      <c r="AK61" s="17"/>
      <c r="AL61" s="17">
        <v>0.34419103218798902</v>
      </c>
      <c r="AM61" s="17">
        <v>0.38789799674046799</v>
      </c>
      <c r="AN61" s="17">
        <v>0.29236501786971297</v>
      </c>
      <c r="AO61" s="17"/>
      <c r="AP61" s="17">
        <v>0.37650075097186603</v>
      </c>
      <c r="AQ61" s="17">
        <v>0.39769463338982097</v>
      </c>
      <c r="AR61" s="17">
        <v>0.38126437815098901</v>
      </c>
      <c r="AS61" s="17">
        <v>0.24685939729</v>
      </c>
      <c r="AT61" s="17">
        <v>0.27013873203452499</v>
      </c>
      <c r="AU61" s="17"/>
      <c r="AV61" s="17">
        <v>0.416027428082692</v>
      </c>
      <c r="AW61" s="17">
        <v>0.39790679816595897</v>
      </c>
      <c r="AX61" s="17">
        <v>0.39292379198829702</v>
      </c>
      <c r="AY61" s="17">
        <v>0.29641648573214302</v>
      </c>
      <c r="AZ61" s="17">
        <v>0.22203352285097899</v>
      </c>
    </row>
    <row r="62" spans="2:52" x14ac:dyDescent="0.35">
      <c r="B62" t="s">
        <v>105</v>
      </c>
      <c r="C62" s="17">
        <v>0.29565580124306401</v>
      </c>
      <c r="D62" s="17">
        <v>0.286186868914237</v>
      </c>
      <c r="E62" s="17">
        <v>0.30582434135821801</v>
      </c>
      <c r="F62" s="17"/>
      <c r="G62" s="17">
        <v>0.26807137568525302</v>
      </c>
      <c r="H62" s="17">
        <v>0.29203494608062203</v>
      </c>
      <c r="I62" s="17">
        <v>0.28949123089401002</v>
      </c>
      <c r="J62" s="17">
        <v>0.31155196830973803</v>
      </c>
      <c r="K62" s="17">
        <v>0.33567560243816302</v>
      </c>
      <c r="L62" s="17">
        <v>0.28219825719128599</v>
      </c>
      <c r="M62" s="17"/>
      <c r="N62" s="17">
        <v>0.25828110871299298</v>
      </c>
      <c r="O62" s="17">
        <v>0.303275208753156</v>
      </c>
      <c r="P62" s="17">
        <v>0.315497796301974</v>
      </c>
      <c r="Q62" s="17">
        <v>0.31226081753774598</v>
      </c>
      <c r="R62" s="17"/>
      <c r="S62" s="17">
        <v>0.25034008770874699</v>
      </c>
      <c r="T62" s="17">
        <v>0.30310803783650397</v>
      </c>
      <c r="U62" s="17">
        <v>0.28743820578310098</v>
      </c>
      <c r="V62" s="17">
        <v>0.299044878977624</v>
      </c>
      <c r="W62" s="17">
        <v>0.31178987351000198</v>
      </c>
      <c r="X62" s="17">
        <v>0.290635066270933</v>
      </c>
      <c r="Y62" s="17">
        <v>0.318054164903672</v>
      </c>
      <c r="Z62" s="17">
        <v>0.33156435191372202</v>
      </c>
      <c r="AA62" s="17">
        <v>0.298250893624464</v>
      </c>
      <c r="AB62" s="17">
        <v>0.31120557424222001</v>
      </c>
      <c r="AC62" s="17">
        <v>0.30243444818084197</v>
      </c>
      <c r="AD62" s="17">
        <v>0.28892399422934101</v>
      </c>
      <c r="AE62" s="17"/>
      <c r="AF62" s="17">
        <v>0.32566710610185501</v>
      </c>
      <c r="AG62" s="17">
        <v>0.30098075837497401</v>
      </c>
      <c r="AH62" s="17">
        <v>0.25768890865241101</v>
      </c>
      <c r="AI62" s="17">
        <v>0.28799975549895301</v>
      </c>
      <c r="AJ62" s="17">
        <v>0.15450021133408601</v>
      </c>
      <c r="AK62" s="17"/>
      <c r="AL62" s="17">
        <v>0.30131847372210102</v>
      </c>
      <c r="AM62" s="17">
        <v>0.28864368539944801</v>
      </c>
      <c r="AN62" s="17">
        <v>0.30388787951483898</v>
      </c>
      <c r="AO62" s="17"/>
      <c r="AP62" s="17">
        <v>0.293966159540415</v>
      </c>
      <c r="AQ62" s="17">
        <v>0.26331958771953501</v>
      </c>
      <c r="AR62" s="17">
        <v>0.31476167911839897</v>
      </c>
      <c r="AS62" s="17">
        <v>0.44585549874885699</v>
      </c>
      <c r="AT62" s="17">
        <v>0.315868790567775</v>
      </c>
      <c r="AU62" s="17"/>
      <c r="AV62" s="17">
        <v>0.28932878532295597</v>
      </c>
      <c r="AW62" s="17">
        <v>0.27394822644015598</v>
      </c>
      <c r="AX62" s="17">
        <v>0.27435260404460698</v>
      </c>
      <c r="AY62" s="17">
        <v>0.30471885633321</v>
      </c>
      <c r="AZ62" s="17">
        <v>0.35678215741342401</v>
      </c>
    </row>
    <row r="63" spans="2:52" x14ac:dyDescent="0.35">
      <c r="B63" t="s">
        <v>106</v>
      </c>
      <c r="C63" s="17">
        <v>7.8065326057251194E-2</v>
      </c>
      <c r="D63" s="17">
        <v>7.7459832429851799E-2</v>
      </c>
      <c r="E63" s="17">
        <v>7.9146670825424106E-2</v>
      </c>
      <c r="F63" s="17"/>
      <c r="G63" s="17">
        <v>0.108717532896801</v>
      </c>
      <c r="H63" s="17">
        <v>7.6902209647934094E-2</v>
      </c>
      <c r="I63" s="17">
        <v>7.2586049642406197E-2</v>
      </c>
      <c r="J63" s="17">
        <v>5.4863169222824103E-2</v>
      </c>
      <c r="K63" s="17">
        <v>8.9585595246616204E-2</v>
      </c>
      <c r="L63" s="17">
        <v>7.4206300647289794E-2</v>
      </c>
      <c r="M63" s="17"/>
      <c r="N63" s="17">
        <v>7.3325644153426198E-2</v>
      </c>
      <c r="O63" s="17">
        <v>8.2082194050406496E-2</v>
      </c>
      <c r="P63" s="17">
        <v>9.2351108433490897E-2</v>
      </c>
      <c r="Q63" s="17">
        <v>6.7357443182052001E-2</v>
      </c>
      <c r="R63" s="17"/>
      <c r="S63" s="17">
        <v>8.9119524989902096E-2</v>
      </c>
      <c r="T63" s="17">
        <v>7.3851026062113703E-2</v>
      </c>
      <c r="U63" s="17">
        <v>8.9688219097765698E-2</v>
      </c>
      <c r="V63" s="17">
        <v>7.6805971949214097E-2</v>
      </c>
      <c r="W63" s="17">
        <v>6.7078795117456694E-2</v>
      </c>
      <c r="X63" s="17">
        <v>7.0259741605582404E-2</v>
      </c>
      <c r="Y63" s="17">
        <v>8.6813397099532397E-2</v>
      </c>
      <c r="Z63" s="17">
        <v>5.2874458691978099E-2</v>
      </c>
      <c r="AA63" s="17">
        <v>7.2921545637531796E-2</v>
      </c>
      <c r="AB63" s="17">
        <v>8.18882460935869E-2</v>
      </c>
      <c r="AC63" s="17">
        <v>7.0781929984664899E-2</v>
      </c>
      <c r="AD63" s="17">
        <v>9.6370425917470803E-2</v>
      </c>
      <c r="AE63" s="17"/>
      <c r="AF63" s="17">
        <v>7.3402358217816197E-2</v>
      </c>
      <c r="AG63" s="17">
        <v>8.9421332759376901E-2</v>
      </c>
      <c r="AH63" s="17">
        <v>8.7766057646097795E-2</v>
      </c>
      <c r="AI63" s="17">
        <v>5.6962246940584098E-2</v>
      </c>
      <c r="AJ63" s="17">
        <v>9.5751657093865503E-2</v>
      </c>
      <c r="AK63" s="17"/>
      <c r="AL63" s="17">
        <v>9.3115331356520906E-2</v>
      </c>
      <c r="AM63" s="17">
        <v>6.6558916344924002E-2</v>
      </c>
      <c r="AN63" s="17">
        <v>6.8234330081179295E-2</v>
      </c>
      <c r="AO63" s="17"/>
      <c r="AP63" s="17">
        <v>7.7564683248611696E-2</v>
      </c>
      <c r="AQ63" s="17">
        <v>7.9110548976969106E-2</v>
      </c>
      <c r="AR63" s="17">
        <v>6.6953707940530904E-2</v>
      </c>
      <c r="AS63" s="17">
        <v>4.3181182556156598E-2</v>
      </c>
      <c r="AT63" s="17">
        <v>7.4672841840964996E-2</v>
      </c>
      <c r="AU63" s="17"/>
      <c r="AV63" s="17">
        <v>5.7083358904957499E-2</v>
      </c>
      <c r="AW63" s="17">
        <v>7.7459543861489594E-2</v>
      </c>
      <c r="AX63" s="17">
        <v>7.6535898833963598E-2</v>
      </c>
      <c r="AY63" s="17">
        <v>9.3482573553147999E-2</v>
      </c>
      <c r="AZ63" s="17">
        <v>6.7087565076809505E-2</v>
      </c>
    </row>
    <row r="64" spans="2:52" x14ac:dyDescent="0.35">
      <c r="B64" t="s">
        <v>107</v>
      </c>
      <c r="C64" s="17">
        <v>2.3883760080824899E-2</v>
      </c>
      <c r="D64" s="17">
        <v>2.5158919479176801E-2</v>
      </c>
      <c r="E64" s="17">
        <v>2.2790023259471E-2</v>
      </c>
      <c r="F64" s="17"/>
      <c r="G64" s="17">
        <v>2.5189140286625899E-2</v>
      </c>
      <c r="H64" s="17">
        <v>2.5845031019719199E-2</v>
      </c>
      <c r="I64" s="17">
        <v>2.4187968642979799E-2</v>
      </c>
      <c r="J64" s="17">
        <v>2.2209612369309999E-2</v>
      </c>
      <c r="K64" s="17">
        <v>1.8249088781108602E-2</v>
      </c>
      <c r="L64" s="17">
        <v>2.6310295098069099E-2</v>
      </c>
      <c r="M64" s="17"/>
      <c r="N64" s="17">
        <v>1.39719839239743E-2</v>
      </c>
      <c r="O64" s="17">
        <v>2.3915723908140701E-2</v>
      </c>
      <c r="P64" s="17">
        <v>2.4356341262105501E-2</v>
      </c>
      <c r="Q64" s="17">
        <v>3.3455502211641001E-2</v>
      </c>
      <c r="R64" s="17"/>
      <c r="S64" s="17">
        <v>2.58163568464863E-2</v>
      </c>
      <c r="T64" s="17">
        <v>1.6573213036716099E-2</v>
      </c>
      <c r="U64" s="17">
        <v>1.5837043231444602E-2</v>
      </c>
      <c r="V64" s="17">
        <v>2.94552456872859E-2</v>
      </c>
      <c r="W64" s="17">
        <v>1.92654144193047E-2</v>
      </c>
      <c r="X64" s="17">
        <v>5.2093729986964599E-2</v>
      </c>
      <c r="Y64" s="17">
        <v>2.0534164008725202E-2</v>
      </c>
      <c r="Z64" s="17">
        <v>2.3794660867720599E-2</v>
      </c>
      <c r="AA64" s="17">
        <v>1.8062305755815199E-2</v>
      </c>
      <c r="AB64" s="17">
        <v>2.9579010004611099E-2</v>
      </c>
      <c r="AC64" s="17">
        <v>5.9544542950337497E-3</v>
      </c>
      <c r="AD64" s="17">
        <v>2.06246542535518E-2</v>
      </c>
      <c r="AE64" s="17"/>
      <c r="AF64" s="17">
        <v>2.4835575191423601E-2</v>
      </c>
      <c r="AG64" s="17">
        <v>2.9598061192420099E-2</v>
      </c>
      <c r="AH64" s="17">
        <v>1.8317473646247199E-2</v>
      </c>
      <c r="AI64" s="17">
        <v>2.3807763221563399E-2</v>
      </c>
      <c r="AJ64" s="17">
        <v>5.3459642305416902E-2</v>
      </c>
      <c r="AK64" s="17"/>
      <c r="AL64" s="17">
        <v>3.2771100423664802E-2</v>
      </c>
      <c r="AM64" s="17">
        <v>1.7458768807651501E-2</v>
      </c>
      <c r="AN64" s="17">
        <v>2.6379525850757101E-2</v>
      </c>
      <c r="AO64" s="17"/>
      <c r="AP64" s="17">
        <v>2.0349912573915999E-2</v>
      </c>
      <c r="AQ64" s="17">
        <v>2.3848845644563001E-2</v>
      </c>
      <c r="AR64" s="17">
        <v>1.3485025213174301E-2</v>
      </c>
      <c r="AS64" s="17">
        <v>6.3254902771377103E-2</v>
      </c>
      <c r="AT64" s="17">
        <v>2.0460919356555099E-2</v>
      </c>
      <c r="AU64" s="17"/>
      <c r="AV64" s="17">
        <v>1.2739068825811699E-2</v>
      </c>
      <c r="AW64" s="17">
        <v>1.9377437028102101E-2</v>
      </c>
      <c r="AX64" s="17">
        <v>1.8212569862877701E-2</v>
      </c>
      <c r="AY64" s="17">
        <v>6.3429593650744603E-2</v>
      </c>
      <c r="AZ64" s="17">
        <v>1.52622943545452E-2</v>
      </c>
    </row>
    <row r="65" spans="2:52" x14ac:dyDescent="0.35">
      <c r="B65" t="s">
        <v>96</v>
      </c>
      <c r="C65" s="17">
        <v>0.15222842648036</v>
      </c>
      <c r="D65" s="17">
        <v>0.117576692176157</v>
      </c>
      <c r="E65" s="17">
        <v>0.184242257655932</v>
      </c>
      <c r="F65" s="17"/>
      <c r="G65" s="17">
        <v>7.9286681455430094E-2</v>
      </c>
      <c r="H65" s="17">
        <v>0.117904036674863</v>
      </c>
      <c r="I65" s="17">
        <v>0.1360265449983</v>
      </c>
      <c r="J65" s="17">
        <v>0.18656860328708499</v>
      </c>
      <c r="K65" s="17">
        <v>0.17783428602354001</v>
      </c>
      <c r="L65" s="17">
        <v>0.19686594812718999</v>
      </c>
      <c r="M65" s="17"/>
      <c r="N65" s="17">
        <v>0.13497285153837299</v>
      </c>
      <c r="O65" s="17">
        <v>0.14400206546481101</v>
      </c>
      <c r="P65" s="17">
        <v>0.12937342937568599</v>
      </c>
      <c r="Q65" s="17">
        <v>0.200269713153369</v>
      </c>
      <c r="R65" s="17"/>
      <c r="S65" s="17">
        <v>0.14803631182458299</v>
      </c>
      <c r="T65" s="17">
        <v>0.16646115507491699</v>
      </c>
      <c r="U65" s="17">
        <v>0.16807098576409801</v>
      </c>
      <c r="V65" s="17">
        <v>0.177239299255424</v>
      </c>
      <c r="W65" s="17">
        <v>0.13603661313655599</v>
      </c>
      <c r="X65" s="17">
        <v>0.15259930895923399</v>
      </c>
      <c r="Y65" s="17">
        <v>0.15862759923775599</v>
      </c>
      <c r="Z65" s="17">
        <v>0.133628297949131</v>
      </c>
      <c r="AA65" s="17">
        <v>0.14334283185723501</v>
      </c>
      <c r="AB65" s="17">
        <v>0.15394347260977601</v>
      </c>
      <c r="AC65" s="17">
        <v>0.132204120397833</v>
      </c>
      <c r="AD65" s="17">
        <v>9.8050556167777095E-2</v>
      </c>
      <c r="AE65" s="17"/>
      <c r="AF65" s="17">
        <v>0.19939294299746399</v>
      </c>
      <c r="AG65" s="17">
        <v>0.16367341510584901</v>
      </c>
      <c r="AH65" s="17">
        <v>0.100630858201678</v>
      </c>
      <c r="AI65" s="17">
        <v>8.2970339638447604E-2</v>
      </c>
      <c r="AJ65" s="17">
        <v>0.13537451980447199</v>
      </c>
      <c r="AK65" s="17"/>
      <c r="AL65" s="17">
        <v>0.153010131104028</v>
      </c>
      <c r="AM65" s="17">
        <v>0.13314686114687399</v>
      </c>
      <c r="AN65" s="17">
        <v>0.21693982772895101</v>
      </c>
      <c r="AO65" s="17"/>
      <c r="AP65" s="17">
        <v>0.135602951952977</v>
      </c>
      <c r="AQ65" s="17">
        <v>0.118380041243812</v>
      </c>
      <c r="AR65" s="17">
        <v>0.149530325386066</v>
      </c>
      <c r="AS65" s="17">
        <v>0.10620891847068201</v>
      </c>
      <c r="AT65" s="17">
        <v>0.25928268311082597</v>
      </c>
      <c r="AU65" s="17"/>
      <c r="AV65" s="17">
        <v>0.104042346147253</v>
      </c>
      <c r="AW65" s="17">
        <v>0.11837663361910999</v>
      </c>
      <c r="AX65" s="17">
        <v>0.14010392580606201</v>
      </c>
      <c r="AY65" s="17">
        <v>0.15447801310366099</v>
      </c>
      <c r="AZ65" s="17">
        <v>0.30741259038020602</v>
      </c>
    </row>
    <row r="66" spans="2:52" x14ac:dyDescent="0.35">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row>
    <row r="67" spans="2:52" x14ac:dyDescent="0.35">
      <c r="B67" s="6" t="s">
        <v>113</v>
      </c>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row>
    <row r="68" spans="2:52" x14ac:dyDescent="0.35">
      <c r="B68" s="24" t="s">
        <v>83</v>
      </c>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row>
    <row r="69" spans="2:52" x14ac:dyDescent="0.35">
      <c r="B69" t="s">
        <v>103</v>
      </c>
      <c r="C69" s="17">
        <v>0.11911683851591499</v>
      </c>
      <c r="D69" s="17">
        <v>0.12826727047720499</v>
      </c>
      <c r="E69" s="17">
        <v>0.10961911351919</v>
      </c>
      <c r="F69" s="17"/>
      <c r="G69" s="17">
        <v>0.17985240246759501</v>
      </c>
      <c r="H69" s="17">
        <v>0.163645905019247</v>
      </c>
      <c r="I69" s="17">
        <v>0.12562283255632001</v>
      </c>
      <c r="J69" s="17">
        <v>9.2090453709412601E-2</v>
      </c>
      <c r="K69" s="17">
        <v>8.3501806354608396E-2</v>
      </c>
      <c r="L69" s="17">
        <v>8.29504951350412E-2</v>
      </c>
      <c r="M69" s="17"/>
      <c r="N69" s="17">
        <v>0.151775229598616</v>
      </c>
      <c r="O69" s="17">
        <v>0.115706192342998</v>
      </c>
      <c r="P69" s="17">
        <v>0.12434944076485201</v>
      </c>
      <c r="Q69" s="17">
        <v>8.31973784816986E-2</v>
      </c>
      <c r="R69" s="17"/>
      <c r="S69" s="17">
        <v>0.15348677610370901</v>
      </c>
      <c r="T69" s="17">
        <v>9.6995059692024696E-2</v>
      </c>
      <c r="U69" s="17">
        <v>0.11716680367256301</v>
      </c>
      <c r="V69" s="17">
        <v>0.103987493231883</v>
      </c>
      <c r="W69" s="17">
        <v>9.97945429522651E-2</v>
      </c>
      <c r="X69" s="17">
        <v>0.13410306063853999</v>
      </c>
      <c r="Y69" s="17">
        <v>9.7827598891811099E-2</v>
      </c>
      <c r="Z69" s="17">
        <v>7.99275058509306E-2</v>
      </c>
      <c r="AA69" s="17">
        <v>0.110915922319445</v>
      </c>
      <c r="AB69" s="17">
        <v>0.141165313862785</v>
      </c>
      <c r="AC69" s="17">
        <v>0.118423842912405</v>
      </c>
      <c r="AD69" s="17">
        <v>0.179410819200475</v>
      </c>
      <c r="AE69" s="17"/>
      <c r="AF69" s="17">
        <v>6.7411735596990999E-2</v>
      </c>
      <c r="AG69" s="17">
        <v>0.11203258473067799</v>
      </c>
      <c r="AH69" s="17">
        <v>0.14768373424047701</v>
      </c>
      <c r="AI69" s="17">
        <v>0.178820518279552</v>
      </c>
      <c r="AJ69" s="17">
        <v>0.28926915297792799</v>
      </c>
      <c r="AK69" s="17"/>
      <c r="AL69" s="17">
        <v>9.5917007415077499E-2</v>
      </c>
      <c r="AM69" s="17">
        <v>0.13729652570817399</v>
      </c>
      <c r="AN69" s="17">
        <v>9.9111102689585798E-2</v>
      </c>
      <c r="AO69" s="17"/>
      <c r="AP69" s="17">
        <v>0.120000783615728</v>
      </c>
      <c r="AQ69" s="17">
        <v>0.15145452347447899</v>
      </c>
      <c r="AR69" s="17">
        <v>0.112687739500911</v>
      </c>
      <c r="AS69" s="17">
        <v>5.3474155108466502E-2</v>
      </c>
      <c r="AT69" s="17">
        <v>6.9767022634738204E-2</v>
      </c>
      <c r="AU69" s="17"/>
      <c r="AV69" s="17">
        <v>0.14976938668985801</v>
      </c>
      <c r="AW69" s="17">
        <v>0.142503581798997</v>
      </c>
      <c r="AX69" s="17">
        <v>0.12668986701245999</v>
      </c>
      <c r="AY69" s="17">
        <v>9.1767149184990404E-2</v>
      </c>
      <c r="AZ69" s="17">
        <v>4.2486089128320997E-2</v>
      </c>
    </row>
    <row r="70" spans="2:52" x14ac:dyDescent="0.35">
      <c r="B70" t="s">
        <v>104</v>
      </c>
      <c r="C70" s="17">
        <v>0.37186945607731298</v>
      </c>
      <c r="D70" s="17">
        <v>0.39062122019583101</v>
      </c>
      <c r="E70" s="17">
        <v>0.35431722135033</v>
      </c>
      <c r="F70" s="17"/>
      <c r="G70" s="17">
        <v>0.41608892404351799</v>
      </c>
      <c r="H70" s="17">
        <v>0.39187583147902999</v>
      </c>
      <c r="I70" s="17">
        <v>0.359841077904137</v>
      </c>
      <c r="J70" s="17">
        <v>0.37130743103772201</v>
      </c>
      <c r="K70" s="17">
        <v>0.34649473830906502</v>
      </c>
      <c r="L70" s="17">
        <v>0.35342874524090501</v>
      </c>
      <c r="M70" s="17"/>
      <c r="N70" s="17">
        <v>0.410183018329074</v>
      </c>
      <c r="O70" s="17">
        <v>0.373359457576938</v>
      </c>
      <c r="P70" s="17">
        <v>0.35175905006906399</v>
      </c>
      <c r="Q70" s="17">
        <v>0.346194854490874</v>
      </c>
      <c r="R70" s="17"/>
      <c r="S70" s="17">
        <v>0.35762057416253801</v>
      </c>
      <c r="T70" s="17">
        <v>0.37052993821344898</v>
      </c>
      <c r="U70" s="17">
        <v>0.36061089465250401</v>
      </c>
      <c r="V70" s="17">
        <v>0.35525765958002897</v>
      </c>
      <c r="W70" s="17">
        <v>0.37490169844382898</v>
      </c>
      <c r="X70" s="17">
        <v>0.37372170767708202</v>
      </c>
      <c r="Y70" s="17">
        <v>0.37633045288765099</v>
      </c>
      <c r="Z70" s="17">
        <v>0.42640842741824803</v>
      </c>
      <c r="AA70" s="17">
        <v>0.394898988295182</v>
      </c>
      <c r="AB70" s="17">
        <v>0.35153354368002399</v>
      </c>
      <c r="AC70" s="17">
        <v>0.46105091240378998</v>
      </c>
      <c r="AD70" s="17">
        <v>0.25470310511550698</v>
      </c>
      <c r="AE70" s="17"/>
      <c r="AF70" s="17">
        <v>0.33560202695241498</v>
      </c>
      <c r="AG70" s="17">
        <v>0.37001511785456798</v>
      </c>
      <c r="AH70" s="17">
        <v>0.40136832888690699</v>
      </c>
      <c r="AI70" s="17">
        <v>0.42556954503709199</v>
      </c>
      <c r="AJ70" s="17">
        <v>0.36134643968758401</v>
      </c>
      <c r="AK70" s="17"/>
      <c r="AL70" s="17">
        <v>0.334466252504037</v>
      </c>
      <c r="AM70" s="17">
        <v>0.41283669960647001</v>
      </c>
      <c r="AN70" s="17">
        <v>0.32217572025666702</v>
      </c>
      <c r="AO70" s="17"/>
      <c r="AP70" s="17">
        <v>0.37354193929214502</v>
      </c>
      <c r="AQ70" s="17">
        <v>0.40668538234450402</v>
      </c>
      <c r="AR70" s="17">
        <v>0.42278644451848602</v>
      </c>
      <c r="AS70" s="17">
        <v>0.286192817203622</v>
      </c>
      <c r="AT70" s="17">
        <v>0.29526108971917397</v>
      </c>
      <c r="AU70" s="17"/>
      <c r="AV70" s="17">
        <v>0.409826072568788</v>
      </c>
      <c r="AW70" s="17">
        <v>0.42971307518038299</v>
      </c>
      <c r="AX70" s="17">
        <v>0.41975915644702899</v>
      </c>
      <c r="AY70" s="17">
        <v>0.27691006353430703</v>
      </c>
      <c r="AZ70" s="17">
        <v>0.238858351533766</v>
      </c>
    </row>
    <row r="71" spans="2:52" x14ac:dyDescent="0.35">
      <c r="B71" t="s">
        <v>105</v>
      </c>
      <c r="C71" s="17">
        <v>0.28817794146209202</v>
      </c>
      <c r="D71" s="17">
        <v>0.286675038752779</v>
      </c>
      <c r="E71" s="17">
        <v>0.29056598813276202</v>
      </c>
      <c r="F71" s="17"/>
      <c r="G71" s="17">
        <v>0.234615719006527</v>
      </c>
      <c r="H71" s="17">
        <v>0.26089018951455301</v>
      </c>
      <c r="I71" s="17">
        <v>0.28090114070759098</v>
      </c>
      <c r="J71" s="17">
        <v>0.30274085626782699</v>
      </c>
      <c r="K71" s="17">
        <v>0.32904571101800301</v>
      </c>
      <c r="L71" s="17">
        <v>0.31273048319282598</v>
      </c>
      <c r="M71" s="17"/>
      <c r="N71" s="17">
        <v>0.25593298233773198</v>
      </c>
      <c r="O71" s="17">
        <v>0.29509511933015597</v>
      </c>
      <c r="P71" s="17">
        <v>0.30080799200361802</v>
      </c>
      <c r="Q71" s="17">
        <v>0.30419582071583501</v>
      </c>
      <c r="R71" s="17"/>
      <c r="S71" s="17">
        <v>0.276710821754727</v>
      </c>
      <c r="T71" s="17">
        <v>0.29010030076750198</v>
      </c>
      <c r="U71" s="17">
        <v>0.292662645910027</v>
      </c>
      <c r="V71" s="17">
        <v>0.30240208157029203</v>
      </c>
      <c r="W71" s="17">
        <v>0.28033475603916103</v>
      </c>
      <c r="X71" s="17">
        <v>0.257842658692511</v>
      </c>
      <c r="Y71" s="17">
        <v>0.332259360550543</v>
      </c>
      <c r="Z71" s="17">
        <v>0.29658272978149403</v>
      </c>
      <c r="AA71" s="17">
        <v>0.27273060739580302</v>
      </c>
      <c r="AB71" s="17">
        <v>0.30324299086303202</v>
      </c>
      <c r="AC71" s="17">
        <v>0.238012136531698</v>
      </c>
      <c r="AD71" s="17">
        <v>0.35433644690861599</v>
      </c>
      <c r="AE71" s="17"/>
      <c r="AF71" s="17">
        <v>0.33868940821280902</v>
      </c>
      <c r="AG71" s="17">
        <v>0.27340229848746</v>
      </c>
      <c r="AH71" s="17">
        <v>0.25997945235388997</v>
      </c>
      <c r="AI71" s="17">
        <v>0.27364382948094801</v>
      </c>
      <c r="AJ71" s="17">
        <v>0.14329180062504401</v>
      </c>
      <c r="AK71" s="17"/>
      <c r="AL71" s="17">
        <v>0.31891249502073499</v>
      </c>
      <c r="AM71" s="17">
        <v>0.26974887371932899</v>
      </c>
      <c r="AN71" s="17">
        <v>0.31447294260178799</v>
      </c>
      <c r="AO71" s="17"/>
      <c r="AP71" s="17">
        <v>0.2989712340549</v>
      </c>
      <c r="AQ71" s="17">
        <v>0.24963021092504301</v>
      </c>
      <c r="AR71" s="17">
        <v>0.28608310993573</v>
      </c>
      <c r="AS71" s="17">
        <v>0.39384967814203098</v>
      </c>
      <c r="AT71" s="17">
        <v>0.316544753186773</v>
      </c>
      <c r="AU71" s="17"/>
      <c r="AV71" s="17">
        <v>0.273934940351169</v>
      </c>
      <c r="AW71" s="17">
        <v>0.25215020003109401</v>
      </c>
      <c r="AX71" s="17">
        <v>0.270106389135087</v>
      </c>
      <c r="AY71" s="17">
        <v>0.34418119914245998</v>
      </c>
      <c r="AZ71" s="17">
        <v>0.37153462798120601</v>
      </c>
    </row>
    <row r="72" spans="2:52" x14ac:dyDescent="0.35">
      <c r="B72" t="s">
        <v>106</v>
      </c>
      <c r="C72" s="17">
        <v>8.1934007331896805E-2</v>
      </c>
      <c r="D72" s="17">
        <v>7.6343055486401301E-2</v>
      </c>
      <c r="E72" s="17">
        <v>8.7902786947448699E-2</v>
      </c>
      <c r="F72" s="17"/>
      <c r="G72" s="17">
        <v>8.4055888225651104E-2</v>
      </c>
      <c r="H72" s="17">
        <v>7.6340920400108994E-2</v>
      </c>
      <c r="I72" s="17">
        <v>8.8537956767534801E-2</v>
      </c>
      <c r="J72" s="17">
        <v>6.9195824513995502E-2</v>
      </c>
      <c r="K72" s="17">
        <v>8.3792678821393796E-2</v>
      </c>
      <c r="L72" s="17">
        <v>8.8805046443829E-2</v>
      </c>
      <c r="M72" s="17"/>
      <c r="N72" s="17">
        <v>7.6894567582803899E-2</v>
      </c>
      <c r="O72" s="17">
        <v>8.7911682637166505E-2</v>
      </c>
      <c r="P72" s="17">
        <v>9.0889314510917002E-2</v>
      </c>
      <c r="Q72" s="17">
        <v>7.4244828826554601E-2</v>
      </c>
      <c r="R72" s="17"/>
      <c r="S72" s="17">
        <v>7.6557642399670098E-2</v>
      </c>
      <c r="T72" s="17">
        <v>0.10737652180908799</v>
      </c>
      <c r="U72" s="17">
        <v>9.8798614463831605E-2</v>
      </c>
      <c r="V72" s="17">
        <v>6.9491943042753607E-2</v>
      </c>
      <c r="W72" s="17">
        <v>7.98999211742593E-2</v>
      </c>
      <c r="X72" s="17">
        <v>8.8346681445030495E-2</v>
      </c>
      <c r="Y72" s="17">
        <v>6.0971157429108601E-2</v>
      </c>
      <c r="Z72" s="17">
        <v>9.7285741004936893E-2</v>
      </c>
      <c r="AA72" s="17">
        <v>8.1035395809750999E-2</v>
      </c>
      <c r="AB72" s="17">
        <v>6.7966467111741896E-2</v>
      </c>
      <c r="AC72" s="17">
        <v>6.3831370838375201E-2</v>
      </c>
      <c r="AD72" s="17">
        <v>8.5435127434869307E-2</v>
      </c>
      <c r="AE72" s="17"/>
      <c r="AF72" s="17">
        <v>7.2852960273245296E-2</v>
      </c>
      <c r="AG72" s="17">
        <v>9.6024927136348304E-2</v>
      </c>
      <c r="AH72" s="17">
        <v>9.2744479508151206E-2</v>
      </c>
      <c r="AI72" s="17">
        <v>5.1839285133699203E-2</v>
      </c>
      <c r="AJ72" s="17">
        <v>4.4595646077920201E-2</v>
      </c>
      <c r="AK72" s="17"/>
      <c r="AL72" s="17">
        <v>9.0519011933588203E-2</v>
      </c>
      <c r="AM72" s="17">
        <v>7.8467543685033406E-2</v>
      </c>
      <c r="AN72" s="17">
        <v>5.9766646707841403E-2</v>
      </c>
      <c r="AO72" s="17"/>
      <c r="AP72" s="17">
        <v>8.3570239138239105E-2</v>
      </c>
      <c r="AQ72" s="17">
        <v>8.4382252215684406E-2</v>
      </c>
      <c r="AR72" s="17">
        <v>5.97168879181562E-2</v>
      </c>
      <c r="AS72" s="17">
        <v>8.6466692446549406E-2</v>
      </c>
      <c r="AT72" s="17">
        <v>8.1805980324545502E-2</v>
      </c>
      <c r="AU72" s="17"/>
      <c r="AV72" s="17">
        <v>7.4390623106864603E-2</v>
      </c>
      <c r="AW72" s="17">
        <v>7.7321699877541006E-2</v>
      </c>
      <c r="AX72" s="17">
        <v>7.0895181524104206E-2</v>
      </c>
      <c r="AY72" s="17">
        <v>0.105150664043133</v>
      </c>
      <c r="AZ72" s="17">
        <v>8.6230178042495803E-2</v>
      </c>
    </row>
    <row r="73" spans="2:52" x14ac:dyDescent="0.35">
      <c r="B73" t="s">
        <v>107</v>
      </c>
      <c r="C73" s="17">
        <v>3.49126132372568E-2</v>
      </c>
      <c r="D73" s="17">
        <v>4.0108343320237903E-2</v>
      </c>
      <c r="E73" s="17">
        <v>3.0063841326590599E-2</v>
      </c>
      <c r="F73" s="17"/>
      <c r="G73" s="17">
        <v>3.1034122186384999E-2</v>
      </c>
      <c r="H73" s="17">
        <v>3.0640834197788E-2</v>
      </c>
      <c r="I73" s="17">
        <v>2.85635339297532E-2</v>
      </c>
      <c r="J73" s="17">
        <v>3.7308729299023E-2</v>
      </c>
      <c r="K73" s="17">
        <v>4.0295076302581202E-2</v>
      </c>
      <c r="L73" s="17">
        <v>4.0591626689306201E-2</v>
      </c>
      <c r="M73" s="17"/>
      <c r="N73" s="17">
        <v>2.4482160448858498E-2</v>
      </c>
      <c r="O73" s="17">
        <v>3.8189323925035802E-2</v>
      </c>
      <c r="P73" s="17">
        <v>4.0306503686438802E-2</v>
      </c>
      <c r="Q73" s="17">
        <v>3.8436997055569203E-2</v>
      </c>
      <c r="R73" s="17"/>
      <c r="S73" s="17">
        <v>2.29724454703371E-2</v>
      </c>
      <c r="T73" s="17">
        <v>3.6721808950232603E-2</v>
      </c>
      <c r="U73" s="17">
        <v>3.8162773611681702E-2</v>
      </c>
      <c r="V73" s="17">
        <v>3.4396699444522297E-2</v>
      </c>
      <c r="W73" s="17">
        <v>4.3836389302973802E-2</v>
      </c>
      <c r="X73" s="17">
        <v>3.8671667017677699E-2</v>
      </c>
      <c r="Y73" s="17">
        <v>2.8376900728702099E-2</v>
      </c>
      <c r="Z73" s="17">
        <v>3.3926726026715398E-2</v>
      </c>
      <c r="AA73" s="17">
        <v>3.7466499378928403E-2</v>
      </c>
      <c r="AB73" s="17">
        <v>4.3049103499676403E-2</v>
      </c>
      <c r="AC73" s="17">
        <v>2.13596783515629E-2</v>
      </c>
      <c r="AD73" s="17">
        <v>5.1131844722840103E-2</v>
      </c>
      <c r="AE73" s="17"/>
      <c r="AF73" s="17">
        <v>4.0899078199871999E-2</v>
      </c>
      <c r="AG73" s="17">
        <v>3.46207926749805E-2</v>
      </c>
      <c r="AH73" s="17">
        <v>3.3870355548982399E-2</v>
      </c>
      <c r="AI73" s="17">
        <v>2.61708805491505E-2</v>
      </c>
      <c r="AJ73" s="17">
        <v>6.1916666632744401E-2</v>
      </c>
      <c r="AK73" s="17"/>
      <c r="AL73" s="17">
        <v>4.8274854112033999E-2</v>
      </c>
      <c r="AM73" s="17">
        <v>2.42334448686265E-2</v>
      </c>
      <c r="AN73" s="17">
        <v>3.7685426250596898E-2</v>
      </c>
      <c r="AO73" s="17"/>
      <c r="AP73" s="17">
        <v>4.1309079243921902E-2</v>
      </c>
      <c r="AQ73" s="17">
        <v>2.4993019547180001E-2</v>
      </c>
      <c r="AR73" s="17">
        <v>1.0379549772538899E-2</v>
      </c>
      <c r="AS73" s="17">
        <v>6.9273674258200704E-2</v>
      </c>
      <c r="AT73" s="17">
        <v>3.8548442388191398E-2</v>
      </c>
      <c r="AU73" s="17"/>
      <c r="AV73" s="17">
        <v>2.7201596591800301E-2</v>
      </c>
      <c r="AW73" s="17">
        <v>2.18209831768073E-2</v>
      </c>
      <c r="AX73" s="17">
        <v>3.4896462369462901E-2</v>
      </c>
      <c r="AY73" s="17">
        <v>8.24999404022419E-2</v>
      </c>
      <c r="AZ73" s="17">
        <v>3.49589571120794E-2</v>
      </c>
    </row>
    <row r="74" spans="2:52" x14ac:dyDescent="0.35">
      <c r="B74" t="s">
        <v>96</v>
      </c>
      <c r="C74" s="17">
        <v>0.10398914337552601</v>
      </c>
      <c r="D74" s="17">
        <v>7.7985071767546404E-2</v>
      </c>
      <c r="E74" s="17">
        <v>0.12753104872367901</v>
      </c>
      <c r="F74" s="17"/>
      <c r="G74" s="17">
        <v>5.4352944070322998E-2</v>
      </c>
      <c r="H74" s="17">
        <v>7.6606319389273106E-2</v>
      </c>
      <c r="I74" s="17">
        <v>0.11653345813466499</v>
      </c>
      <c r="J74" s="17">
        <v>0.12735670517202</v>
      </c>
      <c r="K74" s="17">
        <v>0.116869989194348</v>
      </c>
      <c r="L74" s="17">
        <v>0.121493603298093</v>
      </c>
      <c r="M74" s="17"/>
      <c r="N74" s="17">
        <v>8.0732041702915605E-2</v>
      </c>
      <c r="O74" s="17">
        <v>8.9738224187706106E-2</v>
      </c>
      <c r="P74" s="17">
        <v>9.1887698965110801E-2</v>
      </c>
      <c r="Q74" s="17">
        <v>0.15373012042946901</v>
      </c>
      <c r="R74" s="17"/>
      <c r="S74" s="17">
        <v>0.112651740109018</v>
      </c>
      <c r="T74" s="17">
        <v>9.8276370567704593E-2</v>
      </c>
      <c r="U74" s="17">
        <v>9.2598267689392499E-2</v>
      </c>
      <c r="V74" s="17">
        <v>0.134464123130519</v>
      </c>
      <c r="W74" s="17">
        <v>0.121232692087512</v>
      </c>
      <c r="X74" s="17">
        <v>0.10731422452915899</v>
      </c>
      <c r="Y74" s="17">
        <v>0.104234529512184</v>
      </c>
      <c r="Z74" s="17">
        <v>6.5868869917675099E-2</v>
      </c>
      <c r="AA74" s="17">
        <v>0.10295258680089101</v>
      </c>
      <c r="AB74" s="17">
        <v>9.3042580982739806E-2</v>
      </c>
      <c r="AC74" s="17">
        <v>9.7322058962168598E-2</v>
      </c>
      <c r="AD74" s="17">
        <v>7.4982656617693003E-2</v>
      </c>
      <c r="AE74" s="17"/>
      <c r="AF74" s="17">
        <v>0.144544790764668</v>
      </c>
      <c r="AG74" s="17">
        <v>0.113904279115965</v>
      </c>
      <c r="AH74" s="17">
        <v>6.4353649461592E-2</v>
      </c>
      <c r="AI74" s="17">
        <v>4.3955941519558298E-2</v>
      </c>
      <c r="AJ74" s="17">
        <v>9.95802939987806E-2</v>
      </c>
      <c r="AK74" s="17"/>
      <c r="AL74" s="17">
        <v>0.11191037901452799</v>
      </c>
      <c r="AM74" s="17">
        <v>7.7416912412366298E-2</v>
      </c>
      <c r="AN74" s="17">
        <v>0.16678816149352099</v>
      </c>
      <c r="AO74" s="17"/>
      <c r="AP74" s="17">
        <v>8.2606724655065494E-2</v>
      </c>
      <c r="AQ74" s="17">
        <v>8.2854611493109603E-2</v>
      </c>
      <c r="AR74" s="17">
        <v>0.108346268354178</v>
      </c>
      <c r="AS74" s="17">
        <v>0.11074298284113</v>
      </c>
      <c r="AT74" s="17">
        <v>0.19807271174657801</v>
      </c>
      <c r="AU74" s="17"/>
      <c r="AV74" s="17">
        <v>6.4877380691519104E-2</v>
      </c>
      <c r="AW74" s="17">
        <v>7.6490459935178098E-2</v>
      </c>
      <c r="AX74" s="17">
        <v>7.7652943511856906E-2</v>
      </c>
      <c r="AY74" s="17">
        <v>9.9490983692867796E-2</v>
      </c>
      <c r="AZ74" s="17">
        <v>0.225931796202131</v>
      </c>
    </row>
    <row r="75" spans="2:52" x14ac:dyDescent="0.35">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row>
    <row r="76" spans="2:52" x14ac:dyDescent="0.35">
      <c r="B76" s="6" t="s">
        <v>114</v>
      </c>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row>
    <row r="77" spans="2:52" x14ac:dyDescent="0.35">
      <c r="B77" s="24" t="s">
        <v>83</v>
      </c>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row>
    <row r="78" spans="2:52" x14ac:dyDescent="0.35">
      <c r="B78" t="s">
        <v>103</v>
      </c>
      <c r="C78" s="17">
        <v>0.133993525623435</v>
      </c>
      <c r="D78" s="17">
        <v>0.157971424015249</v>
      </c>
      <c r="E78" s="17">
        <v>0.109366806359466</v>
      </c>
      <c r="F78" s="17"/>
      <c r="G78" s="17">
        <v>0.19122480707790099</v>
      </c>
      <c r="H78" s="17">
        <v>0.17501562435417301</v>
      </c>
      <c r="I78" s="17">
        <v>0.14940237422549399</v>
      </c>
      <c r="J78" s="17">
        <v>0.116661395837194</v>
      </c>
      <c r="K78" s="17">
        <v>8.93197463041671E-2</v>
      </c>
      <c r="L78" s="17">
        <v>9.3971525700589004E-2</v>
      </c>
      <c r="M78" s="17"/>
      <c r="N78" s="17">
        <v>0.169588642438399</v>
      </c>
      <c r="O78" s="17">
        <v>0.124048006252751</v>
      </c>
      <c r="P78" s="17">
        <v>0.14455647305135899</v>
      </c>
      <c r="Q78" s="17">
        <v>9.81685850139387E-2</v>
      </c>
      <c r="R78" s="17"/>
      <c r="S78" s="17">
        <v>0.158966970224445</v>
      </c>
      <c r="T78" s="17">
        <v>0.109826549280318</v>
      </c>
      <c r="U78" s="17">
        <v>0.104490918734157</v>
      </c>
      <c r="V78" s="17">
        <v>0.138315607208439</v>
      </c>
      <c r="W78" s="17">
        <v>0.12156420720247001</v>
      </c>
      <c r="X78" s="17">
        <v>0.179637421903551</v>
      </c>
      <c r="Y78" s="17">
        <v>0.107611585669564</v>
      </c>
      <c r="Z78" s="17">
        <v>7.3073468351770601E-2</v>
      </c>
      <c r="AA78" s="17">
        <v>0.123912907904071</v>
      </c>
      <c r="AB78" s="17">
        <v>0.14739167696078001</v>
      </c>
      <c r="AC78" s="17">
        <v>0.148021593090396</v>
      </c>
      <c r="AD78" s="17">
        <v>0.204920313348534</v>
      </c>
      <c r="AE78" s="17"/>
      <c r="AF78" s="17">
        <v>9.7305556583019495E-2</v>
      </c>
      <c r="AG78" s="17">
        <v>0.111414393357153</v>
      </c>
      <c r="AH78" s="17">
        <v>0.16199795783669799</v>
      </c>
      <c r="AI78" s="17">
        <v>0.167464871350434</v>
      </c>
      <c r="AJ78" s="17">
        <v>0.36322814337763698</v>
      </c>
      <c r="AK78" s="17"/>
      <c r="AL78" s="17">
        <v>0.110406024522438</v>
      </c>
      <c r="AM78" s="17">
        <v>0.15525272940212601</v>
      </c>
      <c r="AN78" s="17">
        <v>0.119620989950621</v>
      </c>
      <c r="AO78" s="17"/>
      <c r="AP78" s="17">
        <v>0.13486955070574799</v>
      </c>
      <c r="AQ78" s="17">
        <v>0.17092953003564801</v>
      </c>
      <c r="AR78" s="17">
        <v>0.10116732174304099</v>
      </c>
      <c r="AS78" s="17">
        <v>7.4797664561539398E-2</v>
      </c>
      <c r="AT78" s="17">
        <v>8.6698413176888797E-2</v>
      </c>
      <c r="AU78" s="17"/>
      <c r="AV78" s="17">
        <v>0.170051799856893</v>
      </c>
      <c r="AW78" s="17">
        <v>0.157167433438304</v>
      </c>
      <c r="AX78" s="17">
        <v>0.13286410389685999</v>
      </c>
      <c r="AY78" s="17">
        <v>0.107645301209081</v>
      </c>
      <c r="AZ78" s="17">
        <v>4.73432049168711E-2</v>
      </c>
    </row>
    <row r="79" spans="2:52" x14ac:dyDescent="0.35">
      <c r="B79" t="s">
        <v>104</v>
      </c>
      <c r="C79" s="17">
        <v>0.397252895799862</v>
      </c>
      <c r="D79" s="17">
        <v>0.40726387928507302</v>
      </c>
      <c r="E79" s="17">
        <v>0.38872773622962498</v>
      </c>
      <c r="F79" s="17"/>
      <c r="G79" s="17">
        <v>0.39764436045710799</v>
      </c>
      <c r="H79" s="17">
        <v>0.385037048791456</v>
      </c>
      <c r="I79" s="17">
        <v>0.40444770167167698</v>
      </c>
      <c r="J79" s="17">
        <v>0.40568452936465099</v>
      </c>
      <c r="K79" s="17">
        <v>0.38479798062424497</v>
      </c>
      <c r="L79" s="17">
        <v>0.40261036457427601</v>
      </c>
      <c r="M79" s="17"/>
      <c r="N79" s="17">
        <v>0.44512617378068398</v>
      </c>
      <c r="O79" s="17">
        <v>0.40181352952293098</v>
      </c>
      <c r="P79" s="17">
        <v>0.39063238820118801</v>
      </c>
      <c r="Q79" s="17">
        <v>0.345426258869447</v>
      </c>
      <c r="R79" s="17"/>
      <c r="S79" s="17">
        <v>0.39468091737379402</v>
      </c>
      <c r="T79" s="17">
        <v>0.404225679810084</v>
      </c>
      <c r="U79" s="17">
        <v>0.40089680646496401</v>
      </c>
      <c r="V79" s="17">
        <v>0.36630052916724798</v>
      </c>
      <c r="W79" s="17">
        <v>0.39037095779903402</v>
      </c>
      <c r="X79" s="17">
        <v>0.337779549861489</v>
      </c>
      <c r="Y79" s="17">
        <v>0.41935310074057802</v>
      </c>
      <c r="Z79" s="17">
        <v>0.384353850458718</v>
      </c>
      <c r="AA79" s="17">
        <v>0.432533880173606</v>
      </c>
      <c r="AB79" s="17">
        <v>0.40899265565100501</v>
      </c>
      <c r="AC79" s="17">
        <v>0.42491477997852101</v>
      </c>
      <c r="AD79" s="17">
        <v>0.40424342597087098</v>
      </c>
      <c r="AE79" s="17"/>
      <c r="AF79" s="17">
        <v>0.34295516010779298</v>
      </c>
      <c r="AG79" s="17">
        <v>0.40751626301987098</v>
      </c>
      <c r="AH79" s="17">
        <v>0.45024721992312899</v>
      </c>
      <c r="AI79" s="17">
        <v>0.48699040554260398</v>
      </c>
      <c r="AJ79" s="17">
        <v>0.27806105971967499</v>
      </c>
      <c r="AK79" s="17"/>
      <c r="AL79" s="17">
        <v>0.35870186683225402</v>
      </c>
      <c r="AM79" s="17">
        <v>0.44590198610410098</v>
      </c>
      <c r="AN79" s="17">
        <v>0.34042431593475603</v>
      </c>
      <c r="AO79" s="17"/>
      <c r="AP79" s="17">
        <v>0.42071293199003801</v>
      </c>
      <c r="AQ79" s="17">
        <v>0.42484043057575599</v>
      </c>
      <c r="AR79" s="17">
        <v>0.48714552274810902</v>
      </c>
      <c r="AS79" s="17">
        <v>0.230418621974076</v>
      </c>
      <c r="AT79" s="17">
        <v>0.31571113623076003</v>
      </c>
      <c r="AU79" s="17"/>
      <c r="AV79" s="17">
        <v>0.43910767962175001</v>
      </c>
      <c r="AW79" s="17">
        <v>0.45387108864138698</v>
      </c>
      <c r="AX79" s="17">
        <v>0.47440642311356201</v>
      </c>
      <c r="AY79" s="17">
        <v>0.30598524654452802</v>
      </c>
      <c r="AZ79" s="17">
        <v>0.30945563028369</v>
      </c>
    </row>
    <row r="80" spans="2:52" x14ac:dyDescent="0.35">
      <c r="B80" t="s">
        <v>105</v>
      </c>
      <c r="C80" s="17">
        <v>0.27618665349514099</v>
      </c>
      <c r="D80" s="17">
        <v>0.256800568737239</v>
      </c>
      <c r="E80" s="17">
        <v>0.29636132819631</v>
      </c>
      <c r="F80" s="17"/>
      <c r="G80" s="17">
        <v>0.26574576551045598</v>
      </c>
      <c r="H80" s="17">
        <v>0.25467641021304099</v>
      </c>
      <c r="I80" s="17">
        <v>0.26028633422770397</v>
      </c>
      <c r="J80" s="17">
        <v>0.26335849360764202</v>
      </c>
      <c r="K80" s="17">
        <v>0.30076245541540397</v>
      </c>
      <c r="L80" s="17">
        <v>0.30756133529761798</v>
      </c>
      <c r="M80" s="17"/>
      <c r="N80" s="17">
        <v>0.24117054432650101</v>
      </c>
      <c r="O80" s="17">
        <v>0.27038624400019101</v>
      </c>
      <c r="P80" s="17">
        <v>0.28694708303932998</v>
      </c>
      <c r="Q80" s="17">
        <v>0.31096619781808399</v>
      </c>
      <c r="R80" s="17"/>
      <c r="S80" s="17">
        <v>0.25836141831186998</v>
      </c>
      <c r="T80" s="17">
        <v>0.29000439335484601</v>
      </c>
      <c r="U80" s="17">
        <v>0.30886969857514102</v>
      </c>
      <c r="V80" s="17">
        <v>0.28932115655308599</v>
      </c>
      <c r="W80" s="17">
        <v>0.299696160266407</v>
      </c>
      <c r="X80" s="17">
        <v>0.27316006190379399</v>
      </c>
      <c r="Y80" s="17">
        <v>0.29894631526122201</v>
      </c>
      <c r="Z80" s="17">
        <v>0.35957145060680201</v>
      </c>
      <c r="AA80" s="17">
        <v>0.24026306253280999</v>
      </c>
      <c r="AB80" s="17">
        <v>0.23643775595838001</v>
      </c>
      <c r="AC80" s="17">
        <v>0.25943713333433199</v>
      </c>
      <c r="AD80" s="17">
        <v>0.23416179851711699</v>
      </c>
      <c r="AE80" s="17"/>
      <c r="AF80" s="17">
        <v>0.32303802372270701</v>
      </c>
      <c r="AG80" s="17">
        <v>0.27993210783349498</v>
      </c>
      <c r="AH80" s="17">
        <v>0.24255523548003599</v>
      </c>
      <c r="AI80" s="17">
        <v>0.22863985404105</v>
      </c>
      <c r="AJ80" s="17">
        <v>0.15752224530328601</v>
      </c>
      <c r="AK80" s="17"/>
      <c r="AL80" s="17">
        <v>0.31627941954481398</v>
      </c>
      <c r="AM80" s="17">
        <v>0.244921724777662</v>
      </c>
      <c r="AN80" s="17">
        <v>0.27288311766312201</v>
      </c>
      <c r="AO80" s="17"/>
      <c r="AP80" s="17">
        <v>0.26686115081996098</v>
      </c>
      <c r="AQ80" s="17">
        <v>0.247350595470096</v>
      </c>
      <c r="AR80" s="17">
        <v>0.25226107427651201</v>
      </c>
      <c r="AS80" s="17">
        <v>0.38654049646142202</v>
      </c>
      <c r="AT80" s="17">
        <v>0.309459538677824</v>
      </c>
      <c r="AU80" s="17"/>
      <c r="AV80" s="17">
        <v>0.26096006595184501</v>
      </c>
      <c r="AW80" s="17">
        <v>0.25106296279714402</v>
      </c>
      <c r="AX80" s="17">
        <v>0.23660411976038601</v>
      </c>
      <c r="AY80" s="17">
        <v>0.30178554882992897</v>
      </c>
      <c r="AZ80" s="17">
        <v>0.32714127968481399</v>
      </c>
    </row>
    <row r="81" spans="2:52" x14ac:dyDescent="0.35">
      <c r="B81" t="s">
        <v>106</v>
      </c>
      <c r="C81" s="17">
        <v>7.0052536258249601E-2</v>
      </c>
      <c r="D81" s="17">
        <v>7.3868145207171304E-2</v>
      </c>
      <c r="E81" s="17">
        <v>6.6770903329728196E-2</v>
      </c>
      <c r="F81" s="17"/>
      <c r="G81" s="17">
        <v>6.3951672993994305E-2</v>
      </c>
      <c r="H81" s="17">
        <v>7.4573069475712406E-2</v>
      </c>
      <c r="I81" s="17">
        <v>6.1960303604847201E-2</v>
      </c>
      <c r="J81" s="17">
        <v>6.2874029008185103E-2</v>
      </c>
      <c r="K81" s="17">
        <v>9.4773988877741605E-2</v>
      </c>
      <c r="L81" s="17">
        <v>6.6249484533204506E-2</v>
      </c>
      <c r="M81" s="17"/>
      <c r="N81" s="17">
        <v>6.1743265782691001E-2</v>
      </c>
      <c r="O81" s="17">
        <v>8.2896601684662299E-2</v>
      </c>
      <c r="P81" s="17">
        <v>6.1471335614048002E-2</v>
      </c>
      <c r="Q81" s="17">
        <v>7.4040132022414204E-2</v>
      </c>
      <c r="R81" s="17"/>
      <c r="S81" s="17">
        <v>7.7980658341891398E-2</v>
      </c>
      <c r="T81" s="17">
        <v>7.0614993689332203E-2</v>
      </c>
      <c r="U81" s="17">
        <v>7.9843922943370699E-2</v>
      </c>
      <c r="V81" s="17">
        <v>6.9449781102091102E-2</v>
      </c>
      <c r="W81" s="17">
        <v>6.5943577935548295E-2</v>
      </c>
      <c r="X81" s="17">
        <v>5.53329976884014E-2</v>
      </c>
      <c r="Y81" s="17">
        <v>4.80826903702214E-2</v>
      </c>
      <c r="Z81" s="17">
        <v>7.5472084542717602E-2</v>
      </c>
      <c r="AA81" s="17">
        <v>8.6151345553713496E-2</v>
      </c>
      <c r="AB81" s="17">
        <v>7.2960958676316301E-2</v>
      </c>
      <c r="AC81" s="17">
        <v>6.64152391569168E-2</v>
      </c>
      <c r="AD81" s="17">
        <v>4.9732022775277801E-2</v>
      </c>
      <c r="AE81" s="17"/>
      <c r="AF81" s="17">
        <v>7.5054702423146005E-2</v>
      </c>
      <c r="AG81" s="17">
        <v>7.4971196780267493E-2</v>
      </c>
      <c r="AH81" s="17">
        <v>6.3985176050084802E-2</v>
      </c>
      <c r="AI81" s="17">
        <v>4.9017262825043498E-2</v>
      </c>
      <c r="AJ81" s="17">
        <v>6.70091654904513E-2</v>
      </c>
      <c r="AK81" s="17"/>
      <c r="AL81" s="17">
        <v>8.7370711409054794E-2</v>
      </c>
      <c r="AM81" s="17">
        <v>6.03401924000002E-2</v>
      </c>
      <c r="AN81" s="17">
        <v>6.2141887046066401E-2</v>
      </c>
      <c r="AO81" s="17"/>
      <c r="AP81" s="17">
        <v>7.8070352045155902E-2</v>
      </c>
      <c r="AQ81" s="17">
        <v>5.9720305934553401E-2</v>
      </c>
      <c r="AR81" s="17">
        <v>5.6213385100571597E-2</v>
      </c>
      <c r="AS81" s="17">
        <v>0.12922918713676701</v>
      </c>
      <c r="AT81" s="17">
        <v>7.1370299571585694E-2</v>
      </c>
      <c r="AU81" s="17"/>
      <c r="AV81" s="17">
        <v>5.1094669620735798E-2</v>
      </c>
      <c r="AW81" s="17">
        <v>5.5472793036114298E-2</v>
      </c>
      <c r="AX81" s="17">
        <v>5.6900790703207402E-2</v>
      </c>
      <c r="AY81" s="17">
        <v>0.131035024185642</v>
      </c>
      <c r="AZ81" s="17">
        <v>8.8069177920590005E-2</v>
      </c>
    </row>
    <row r="82" spans="2:52" x14ac:dyDescent="0.35">
      <c r="B82" t="s">
        <v>107</v>
      </c>
      <c r="C82" s="17">
        <v>2.92585626531425E-2</v>
      </c>
      <c r="D82" s="17">
        <v>3.55426869170994E-2</v>
      </c>
      <c r="E82" s="17">
        <v>2.3312564668945102E-2</v>
      </c>
      <c r="F82" s="17"/>
      <c r="G82" s="17">
        <v>2.4328522365723599E-2</v>
      </c>
      <c r="H82" s="17">
        <v>2.6264452665848599E-2</v>
      </c>
      <c r="I82" s="17">
        <v>2.92838689924593E-2</v>
      </c>
      <c r="J82" s="17">
        <v>3.1320518193306099E-2</v>
      </c>
      <c r="K82" s="17">
        <v>2.5266941692464202E-2</v>
      </c>
      <c r="L82" s="17">
        <v>3.5965012550024697E-2</v>
      </c>
      <c r="M82" s="17"/>
      <c r="N82" s="17">
        <v>1.59747740118159E-2</v>
      </c>
      <c r="O82" s="17">
        <v>3.3051143868303698E-2</v>
      </c>
      <c r="P82" s="17">
        <v>3.3094256119353502E-2</v>
      </c>
      <c r="Q82" s="17">
        <v>3.56661415611573E-2</v>
      </c>
      <c r="R82" s="17"/>
      <c r="S82" s="17">
        <v>2.18789787623834E-2</v>
      </c>
      <c r="T82" s="17">
        <v>3.0267628972746E-2</v>
      </c>
      <c r="U82" s="17">
        <v>2.05196483992457E-2</v>
      </c>
      <c r="V82" s="17">
        <v>2.30432491310027E-2</v>
      </c>
      <c r="W82" s="17">
        <v>3.6578794779798703E-2</v>
      </c>
      <c r="X82" s="17">
        <v>5.10373871329085E-2</v>
      </c>
      <c r="Y82" s="17">
        <v>3.4544857831845202E-2</v>
      </c>
      <c r="Z82" s="17">
        <v>4.0089596232262797E-2</v>
      </c>
      <c r="AA82" s="17">
        <v>2.2697576902798201E-2</v>
      </c>
      <c r="AB82" s="17">
        <v>2.36220308940359E-2</v>
      </c>
      <c r="AC82" s="17">
        <v>1.5915548992256799E-2</v>
      </c>
      <c r="AD82" s="17">
        <v>5.3520017030928603E-2</v>
      </c>
      <c r="AE82" s="17"/>
      <c r="AF82" s="17">
        <v>3.24756682073769E-2</v>
      </c>
      <c r="AG82" s="17">
        <v>2.76630187653733E-2</v>
      </c>
      <c r="AH82" s="17">
        <v>2.3353422888091301E-2</v>
      </c>
      <c r="AI82" s="17">
        <v>3.0460622795661502E-2</v>
      </c>
      <c r="AJ82" s="17">
        <v>3.8034531686942298E-2</v>
      </c>
      <c r="AK82" s="17"/>
      <c r="AL82" s="17">
        <v>3.8361953603974097E-2</v>
      </c>
      <c r="AM82" s="17">
        <v>1.8234976764800299E-2</v>
      </c>
      <c r="AN82" s="17">
        <v>4.3068140106576003E-2</v>
      </c>
      <c r="AO82" s="17"/>
      <c r="AP82" s="17">
        <v>3.1472641710042097E-2</v>
      </c>
      <c r="AQ82" s="17">
        <v>1.9721873509806E-2</v>
      </c>
      <c r="AR82" s="17">
        <v>1.0393828266476999E-2</v>
      </c>
      <c r="AS82" s="17">
        <v>6.9940830104120305E-2</v>
      </c>
      <c r="AT82" s="17">
        <v>3.8961705412034302E-2</v>
      </c>
      <c r="AU82" s="17"/>
      <c r="AV82" s="17">
        <v>2.3554516478727101E-2</v>
      </c>
      <c r="AW82" s="17">
        <v>1.36292317416206E-2</v>
      </c>
      <c r="AX82" s="17">
        <v>2.58955698951925E-2</v>
      </c>
      <c r="AY82" s="17">
        <v>7.7049087644474004E-2</v>
      </c>
      <c r="AZ82" s="17">
        <v>1.71766959364133E-2</v>
      </c>
    </row>
    <row r="83" spans="2:52" x14ac:dyDescent="0.35">
      <c r="B83" t="s">
        <v>96</v>
      </c>
      <c r="C83" s="17">
        <v>9.3255826170170197E-2</v>
      </c>
      <c r="D83" s="17">
        <v>6.8553295838167799E-2</v>
      </c>
      <c r="E83" s="17">
        <v>0.115460661215927</v>
      </c>
      <c r="F83" s="17"/>
      <c r="G83" s="17">
        <v>5.7104871594817301E-2</v>
      </c>
      <c r="H83" s="17">
        <v>8.4433394499768805E-2</v>
      </c>
      <c r="I83" s="17">
        <v>9.4619417277818502E-2</v>
      </c>
      <c r="J83" s="17">
        <v>0.120101033989021</v>
      </c>
      <c r="K83" s="17">
        <v>0.105078887085977</v>
      </c>
      <c r="L83" s="17">
        <v>9.3642277344288496E-2</v>
      </c>
      <c r="M83" s="17"/>
      <c r="N83" s="17">
        <v>6.63965996599091E-2</v>
      </c>
      <c r="O83" s="17">
        <v>8.7804474671161606E-2</v>
      </c>
      <c r="P83" s="17">
        <v>8.3298463974722098E-2</v>
      </c>
      <c r="Q83" s="17">
        <v>0.135732684714959</v>
      </c>
      <c r="R83" s="17"/>
      <c r="S83" s="17">
        <v>8.8131056985616602E-2</v>
      </c>
      <c r="T83" s="17">
        <v>9.5060754892673793E-2</v>
      </c>
      <c r="U83" s="17">
        <v>8.5379004883122195E-2</v>
      </c>
      <c r="V83" s="17">
        <v>0.113569676838133</v>
      </c>
      <c r="W83" s="17">
        <v>8.5846302016741496E-2</v>
      </c>
      <c r="X83" s="17">
        <v>0.10305258150985599</v>
      </c>
      <c r="Y83" s="17">
        <v>9.1461450126569102E-2</v>
      </c>
      <c r="Z83" s="17">
        <v>6.7439549807729093E-2</v>
      </c>
      <c r="AA83" s="17">
        <v>9.4441226933000999E-2</v>
      </c>
      <c r="AB83" s="17">
        <v>0.110594921859482</v>
      </c>
      <c r="AC83" s="17">
        <v>8.5295705447577197E-2</v>
      </c>
      <c r="AD83" s="17">
        <v>5.3422422357271203E-2</v>
      </c>
      <c r="AE83" s="17"/>
      <c r="AF83" s="17">
        <v>0.12917088895595799</v>
      </c>
      <c r="AG83" s="17">
        <v>9.8503020243840098E-2</v>
      </c>
      <c r="AH83" s="17">
        <v>5.7860987821960003E-2</v>
      </c>
      <c r="AI83" s="17">
        <v>3.7426983445206799E-2</v>
      </c>
      <c r="AJ83" s="17">
        <v>9.6144854422009401E-2</v>
      </c>
      <c r="AK83" s="17"/>
      <c r="AL83" s="17">
        <v>8.8880024087464704E-2</v>
      </c>
      <c r="AM83" s="17">
        <v>7.5348390551310193E-2</v>
      </c>
      <c r="AN83" s="17">
        <v>0.16186154929885799</v>
      </c>
      <c r="AO83" s="17"/>
      <c r="AP83" s="17">
        <v>6.8013372729055305E-2</v>
      </c>
      <c r="AQ83" s="17">
        <v>7.7437264474139705E-2</v>
      </c>
      <c r="AR83" s="17">
        <v>9.2818867865290394E-2</v>
      </c>
      <c r="AS83" s="17">
        <v>0.109073199762075</v>
      </c>
      <c r="AT83" s="17">
        <v>0.177798906930907</v>
      </c>
      <c r="AU83" s="17"/>
      <c r="AV83" s="17">
        <v>5.5231268470050499E-2</v>
      </c>
      <c r="AW83" s="17">
        <v>6.8796490345431005E-2</v>
      </c>
      <c r="AX83" s="17">
        <v>7.3328992630792303E-2</v>
      </c>
      <c r="AY83" s="17">
        <v>7.64997915863459E-2</v>
      </c>
      <c r="AZ83" s="17">
        <v>0.210814011257621</v>
      </c>
    </row>
    <row r="84" spans="2:52" x14ac:dyDescent="0.35">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row>
    <row r="85" spans="2:52" x14ac:dyDescent="0.35">
      <c r="B85" s="6" t="s">
        <v>122</v>
      </c>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row>
    <row r="86" spans="2:52" x14ac:dyDescent="0.35">
      <c r="B86" s="24" t="s">
        <v>83</v>
      </c>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row>
    <row r="87" spans="2:52" x14ac:dyDescent="0.35">
      <c r="B87" t="s">
        <v>115</v>
      </c>
      <c r="C87" s="17">
        <v>0.49305931106809298</v>
      </c>
      <c r="D87" s="17">
        <v>0.51554945263895502</v>
      </c>
      <c r="E87" s="17">
        <v>0.47263608650762701</v>
      </c>
      <c r="F87" s="17"/>
      <c r="G87" s="17">
        <v>0.430977228381281</v>
      </c>
      <c r="H87" s="17">
        <v>0.44224760761610599</v>
      </c>
      <c r="I87" s="17">
        <v>0.454524742277849</v>
      </c>
      <c r="J87" s="17">
        <v>0.47621737619927101</v>
      </c>
      <c r="K87" s="17">
        <v>0.52329526244118296</v>
      </c>
      <c r="L87" s="17">
        <v>0.60059547194097496</v>
      </c>
      <c r="M87" s="17"/>
      <c r="N87" s="17">
        <v>0.54976325231367595</v>
      </c>
      <c r="O87" s="17">
        <v>0.53268765018549502</v>
      </c>
      <c r="P87" s="17">
        <v>0.43032970979138702</v>
      </c>
      <c r="Q87" s="17">
        <v>0.44566120679979498</v>
      </c>
      <c r="R87" s="17"/>
      <c r="S87" s="17">
        <v>0.50057287887815805</v>
      </c>
      <c r="T87" s="17">
        <v>0.48486007524471297</v>
      </c>
      <c r="U87" s="17">
        <v>0.53345353838008502</v>
      </c>
      <c r="V87" s="17">
        <v>0.48116429164789998</v>
      </c>
      <c r="W87" s="17">
        <v>0.50201557614126302</v>
      </c>
      <c r="X87" s="17">
        <v>0.48380465992831201</v>
      </c>
      <c r="Y87" s="17">
        <v>0.45987439926263601</v>
      </c>
      <c r="Z87" s="17">
        <v>0.53279881189016498</v>
      </c>
      <c r="AA87" s="17">
        <v>0.48875510071022998</v>
      </c>
      <c r="AB87" s="17">
        <v>0.47039964392772099</v>
      </c>
      <c r="AC87" s="17">
        <v>0.50883422141102497</v>
      </c>
      <c r="AD87" s="17">
        <v>0.52133439637240797</v>
      </c>
      <c r="AE87" s="17"/>
      <c r="AF87" s="17">
        <v>0.44203851471470801</v>
      </c>
      <c r="AG87" s="17">
        <v>0.48471362540165602</v>
      </c>
      <c r="AH87" s="17">
        <v>0.53139898197800095</v>
      </c>
      <c r="AI87" s="17">
        <v>0.53097394733951797</v>
      </c>
      <c r="AJ87" s="17">
        <v>0.50473270556472905</v>
      </c>
      <c r="AK87" s="17"/>
      <c r="AL87" s="17">
        <v>0.51060674605938206</v>
      </c>
      <c r="AM87" s="17">
        <v>0.52062078316385796</v>
      </c>
      <c r="AN87" s="17">
        <v>0.42252638597263897</v>
      </c>
      <c r="AO87" s="17"/>
      <c r="AP87" s="17">
        <v>0.54494114926114801</v>
      </c>
      <c r="AQ87" s="17">
        <v>0.48024404159328699</v>
      </c>
      <c r="AR87" s="17">
        <v>0.56902574209743695</v>
      </c>
      <c r="AS87" s="17">
        <v>0.45237146781447601</v>
      </c>
      <c r="AT87" s="17">
        <v>0.40086476213243699</v>
      </c>
      <c r="AU87" s="17"/>
      <c r="AV87" s="17">
        <v>0.54340028122606499</v>
      </c>
      <c r="AW87" s="17">
        <v>0.494222871452349</v>
      </c>
      <c r="AX87" s="17">
        <v>0.55498604321904199</v>
      </c>
      <c r="AY87" s="17">
        <v>0.493894614498264</v>
      </c>
      <c r="AZ87" s="17">
        <v>0.47918807807651098</v>
      </c>
    </row>
    <row r="88" spans="2:52" x14ac:dyDescent="0.35">
      <c r="B88" t="s">
        <v>116</v>
      </c>
      <c r="C88" s="17">
        <v>0.41953801672740698</v>
      </c>
      <c r="D88" s="17">
        <v>0.41592759025215098</v>
      </c>
      <c r="E88" s="17">
        <v>0.42439308451139302</v>
      </c>
      <c r="F88" s="17"/>
      <c r="G88" s="17">
        <v>0.38967624031474202</v>
      </c>
      <c r="H88" s="17">
        <v>0.422970502774421</v>
      </c>
      <c r="I88" s="17">
        <v>0.40183632468224401</v>
      </c>
      <c r="J88" s="17">
        <v>0.39665958793005401</v>
      </c>
      <c r="K88" s="17">
        <v>0.420509598051161</v>
      </c>
      <c r="L88" s="17">
        <v>0.46895599597799298</v>
      </c>
      <c r="M88" s="17"/>
      <c r="N88" s="17">
        <v>0.494921627635243</v>
      </c>
      <c r="O88" s="17">
        <v>0.42991111097434098</v>
      </c>
      <c r="P88" s="17">
        <v>0.41029624523905001</v>
      </c>
      <c r="Q88" s="17">
        <v>0.33647724179535898</v>
      </c>
      <c r="R88" s="17"/>
      <c r="S88" s="17">
        <v>0.45334611807564801</v>
      </c>
      <c r="T88" s="17">
        <v>0.44981392445867102</v>
      </c>
      <c r="U88" s="17">
        <v>0.38405002463080601</v>
      </c>
      <c r="V88" s="17">
        <v>0.412381482687604</v>
      </c>
      <c r="W88" s="17">
        <v>0.39648190945828099</v>
      </c>
      <c r="X88" s="17">
        <v>0.35454080129661503</v>
      </c>
      <c r="Y88" s="17">
        <v>0.42418494095539</v>
      </c>
      <c r="Z88" s="17">
        <v>0.38256136676725</v>
      </c>
      <c r="AA88" s="17">
        <v>0.44240428798388498</v>
      </c>
      <c r="AB88" s="17">
        <v>0.42146670917006102</v>
      </c>
      <c r="AC88" s="17">
        <v>0.43548995430661602</v>
      </c>
      <c r="AD88" s="17">
        <v>0.41617317773812501</v>
      </c>
      <c r="AE88" s="17"/>
      <c r="AF88" s="17">
        <v>0.35007759149986201</v>
      </c>
      <c r="AG88" s="17">
        <v>0.42097982739015699</v>
      </c>
      <c r="AH88" s="17">
        <v>0.46002060895331398</v>
      </c>
      <c r="AI88" s="17">
        <v>0.49887341800535201</v>
      </c>
      <c r="AJ88" s="17">
        <v>0.44721353084595</v>
      </c>
      <c r="AK88" s="17"/>
      <c r="AL88" s="17">
        <v>0.43331205340765999</v>
      </c>
      <c r="AM88" s="17">
        <v>0.43955269348958498</v>
      </c>
      <c r="AN88" s="17">
        <v>0.35024501046324102</v>
      </c>
      <c r="AO88" s="17"/>
      <c r="AP88" s="17">
        <v>0.47023459652677702</v>
      </c>
      <c r="AQ88" s="17">
        <v>0.43629841689888799</v>
      </c>
      <c r="AR88" s="17">
        <v>0.44261588954539999</v>
      </c>
      <c r="AS88" s="17">
        <v>0.36054777455456699</v>
      </c>
      <c r="AT88" s="17">
        <v>0.320313323003799</v>
      </c>
      <c r="AU88" s="17"/>
      <c r="AV88" s="17">
        <v>0.48315170415758102</v>
      </c>
      <c r="AW88" s="17">
        <v>0.43765498270726899</v>
      </c>
      <c r="AX88" s="17">
        <v>0.411741141755189</v>
      </c>
      <c r="AY88" s="17">
        <v>0.38068541156008101</v>
      </c>
      <c r="AZ88" s="17">
        <v>0.383157041528293</v>
      </c>
    </row>
    <row r="89" spans="2:52" x14ac:dyDescent="0.35">
      <c r="B89" t="s">
        <v>117</v>
      </c>
      <c r="C89" s="17">
        <v>0.38593440607424501</v>
      </c>
      <c r="D89" s="17">
        <v>0.40484339264466102</v>
      </c>
      <c r="E89" s="17">
        <v>0.36800509419558602</v>
      </c>
      <c r="F89" s="17"/>
      <c r="G89" s="17">
        <v>0.34415310131231802</v>
      </c>
      <c r="H89" s="17">
        <v>0.36951783825194101</v>
      </c>
      <c r="I89" s="17">
        <v>0.36048230380866902</v>
      </c>
      <c r="J89" s="17">
        <v>0.36824728830180098</v>
      </c>
      <c r="K89" s="17">
        <v>0.43461821739471501</v>
      </c>
      <c r="L89" s="17">
        <v>0.42954208972393398</v>
      </c>
      <c r="M89" s="17"/>
      <c r="N89" s="17">
        <v>0.458549113465546</v>
      </c>
      <c r="O89" s="17">
        <v>0.40432690132302601</v>
      </c>
      <c r="P89" s="17">
        <v>0.34835349430663098</v>
      </c>
      <c r="Q89" s="17">
        <v>0.321026316958758</v>
      </c>
      <c r="R89" s="17"/>
      <c r="S89" s="17">
        <v>0.34928891573982401</v>
      </c>
      <c r="T89" s="17">
        <v>0.38728676162180897</v>
      </c>
      <c r="U89" s="17">
        <v>0.427758828275214</v>
      </c>
      <c r="V89" s="17">
        <v>0.36955457744999498</v>
      </c>
      <c r="W89" s="17">
        <v>0.42273018349606101</v>
      </c>
      <c r="X89" s="17">
        <v>0.37125357820651</v>
      </c>
      <c r="Y89" s="17">
        <v>0.40220764768845402</v>
      </c>
      <c r="Z89" s="17">
        <v>0.38992064592926601</v>
      </c>
      <c r="AA89" s="17">
        <v>0.400261421689942</v>
      </c>
      <c r="AB89" s="17">
        <v>0.39952922768245602</v>
      </c>
      <c r="AC89" s="17">
        <v>0.32152866721323198</v>
      </c>
      <c r="AD89" s="17">
        <v>0.41219303516735001</v>
      </c>
      <c r="AE89" s="17"/>
      <c r="AF89" s="17">
        <v>0.32181186289526797</v>
      </c>
      <c r="AG89" s="17">
        <v>0.36875443313555201</v>
      </c>
      <c r="AH89" s="17">
        <v>0.44109427758282199</v>
      </c>
      <c r="AI89" s="17">
        <v>0.392219136032251</v>
      </c>
      <c r="AJ89" s="17">
        <v>0.478889957089494</v>
      </c>
      <c r="AK89" s="17"/>
      <c r="AL89" s="17">
        <v>0.40066357443240902</v>
      </c>
      <c r="AM89" s="17">
        <v>0.41565083168716399</v>
      </c>
      <c r="AN89" s="17">
        <v>0.31167475767820702</v>
      </c>
      <c r="AO89" s="17"/>
      <c r="AP89" s="17">
        <v>0.44390725786775198</v>
      </c>
      <c r="AQ89" s="17">
        <v>0.38267309007431399</v>
      </c>
      <c r="AR89" s="17">
        <v>0.40766216506828801</v>
      </c>
      <c r="AS89" s="17">
        <v>0.27283950973188997</v>
      </c>
      <c r="AT89" s="17">
        <v>0.28939442219920802</v>
      </c>
      <c r="AU89" s="17"/>
      <c r="AV89" s="17">
        <v>0.43805442849415299</v>
      </c>
      <c r="AW89" s="17">
        <v>0.37878896666423501</v>
      </c>
      <c r="AX89" s="17">
        <v>0.42218949911672499</v>
      </c>
      <c r="AY89" s="17">
        <v>0.405310401663527</v>
      </c>
      <c r="AZ89" s="17">
        <v>0.349123563668994</v>
      </c>
    </row>
    <row r="90" spans="2:52" x14ac:dyDescent="0.35">
      <c r="B90" t="s">
        <v>118</v>
      </c>
      <c r="C90" s="17">
        <v>0.37297749880026898</v>
      </c>
      <c r="D90" s="17">
        <v>0.36178805719303803</v>
      </c>
      <c r="E90" s="17">
        <v>0.38283980557041802</v>
      </c>
      <c r="F90" s="17"/>
      <c r="G90" s="17">
        <v>0.44589856829783298</v>
      </c>
      <c r="H90" s="17">
        <v>0.421058646264936</v>
      </c>
      <c r="I90" s="17">
        <v>0.42544448818085701</v>
      </c>
      <c r="J90" s="17">
        <v>0.359225198161153</v>
      </c>
      <c r="K90" s="17">
        <v>0.31789834755749002</v>
      </c>
      <c r="L90" s="17">
        <v>0.290639444697812</v>
      </c>
      <c r="M90" s="17"/>
      <c r="N90" s="17">
        <v>0.392748432454117</v>
      </c>
      <c r="O90" s="17">
        <v>0.37963885646731199</v>
      </c>
      <c r="P90" s="17">
        <v>0.36636094786811402</v>
      </c>
      <c r="Q90" s="17">
        <v>0.34816132867483202</v>
      </c>
      <c r="R90" s="17"/>
      <c r="S90" s="17">
        <v>0.40102233326400699</v>
      </c>
      <c r="T90" s="17">
        <v>0.36664054360411602</v>
      </c>
      <c r="U90" s="17">
        <v>0.36820195324268901</v>
      </c>
      <c r="V90" s="17">
        <v>0.37466923213288</v>
      </c>
      <c r="W90" s="17">
        <v>0.315673550289987</v>
      </c>
      <c r="X90" s="17">
        <v>0.32125349178059998</v>
      </c>
      <c r="Y90" s="17">
        <v>0.39496274711898099</v>
      </c>
      <c r="Z90" s="17">
        <v>0.38757844125615198</v>
      </c>
      <c r="AA90" s="17">
        <v>0.392545071036008</v>
      </c>
      <c r="AB90" s="17">
        <v>0.38660550048548398</v>
      </c>
      <c r="AC90" s="17">
        <v>0.33540687985124101</v>
      </c>
      <c r="AD90" s="17">
        <v>0.43800223083634099</v>
      </c>
      <c r="AE90" s="17"/>
      <c r="AF90" s="17">
        <v>0.28472725918320302</v>
      </c>
      <c r="AG90" s="17">
        <v>0.39389594627384</v>
      </c>
      <c r="AH90" s="17">
        <v>0.43484255704374902</v>
      </c>
      <c r="AI90" s="17">
        <v>0.45761650800805198</v>
      </c>
      <c r="AJ90" s="17">
        <v>0.44005276898340301</v>
      </c>
      <c r="AK90" s="17"/>
      <c r="AL90" s="17">
        <v>0.29711546299806502</v>
      </c>
      <c r="AM90" s="17">
        <v>0.412451965348823</v>
      </c>
      <c r="AN90" s="17">
        <v>0.374642949267607</v>
      </c>
      <c r="AO90" s="17"/>
      <c r="AP90" s="17">
        <v>0.29346033283480999</v>
      </c>
      <c r="AQ90" s="17">
        <v>0.43248290477107398</v>
      </c>
      <c r="AR90" s="17">
        <v>0.394809302169567</v>
      </c>
      <c r="AS90" s="17">
        <v>0.33239053070147301</v>
      </c>
      <c r="AT90" s="17">
        <v>0.35321092289772499</v>
      </c>
      <c r="AU90" s="17"/>
      <c r="AV90" s="17">
        <v>0.30846077970878399</v>
      </c>
      <c r="AW90" s="17">
        <v>0.43888326958270102</v>
      </c>
      <c r="AX90" s="17">
        <v>0.433972550110932</v>
      </c>
      <c r="AY90" s="17">
        <v>0.24543266678630801</v>
      </c>
      <c r="AZ90" s="17">
        <v>0.30149789134689498</v>
      </c>
    </row>
    <row r="91" spans="2:52" x14ac:dyDescent="0.35">
      <c r="B91" t="s">
        <v>119</v>
      </c>
      <c r="C91" s="17">
        <v>0.35580174145945798</v>
      </c>
      <c r="D91" s="17">
        <v>0.365148329391001</v>
      </c>
      <c r="E91" s="17">
        <v>0.34751994228129102</v>
      </c>
      <c r="F91" s="17"/>
      <c r="G91" s="17">
        <v>0.41640039820660901</v>
      </c>
      <c r="H91" s="17">
        <v>0.33218872541959699</v>
      </c>
      <c r="I91" s="17">
        <v>0.31137444339835701</v>
      </c>
      <c r="J91" s="17">
        <v>0.32372871469369002</v>
      </c>
      <c r="K91" s="17">
        <v>0.299330866874713</v>
      </c>
      <c r="L91" s="17">
        <v>0.43493795518280798</v>
      </c>
      <c r="M91" s="17"/>
      <c r="N91" s="17">
        <v>0.37887595545942498</v>
      </c>
      <c r="O91" s="17">
        <v>0.34364644425228502</v>
      </c>
      <c r="P91" s="17">
        <v>0.37357929464635897</v>
      </c>
      <c r="Q91" s="17">
        <v>0.33010409014831399</v>
      </c>
      <c r="R91" s="17"/>
      <c r="S91" s="17">
        <v>0.35357073164605701</v>
      </c>
      <c r="T91" s="17">
        <v>0.323697528232335</v>
      </c>
      <c r="U91" s="17">
        <v>0.37225009390950697</v>
      </c>
      <c r="V91" s="17">
        <v>0.39744415840867398</v>
      </c>
      <c r="W91" s="17">
        <v>0.35081842225684301</v>
      </c>
      <c r="X91" s="17">
        <v>0.354183160137442</v>
      </c>
      <c r="Y91" s="17">
        <v>0.353451536149408</v>
      </c>
      <c r="Z91" s="17">
        <v>0.40066278707120301</v>
      </c>
      <c r="AA91" s="17">
        <v>0.32389226331355397</v>
      </c>
      <c r="AB91" s="17">
        <v>0.36472243276634098</v>
      </c>
      <c r="AC91" s="17">
        <v>0.35271512620859002</v>
      </c>
      <c r="AD91" s="17">
        <v>0.39485875182213498</v>
      </c>
      <c r="AE91" s="17"/>
      <c r="AF91" s="17">
        <v>0.339911070354105</v>
      </c>
      <c r="AG91" s="17">
        <v>0.36047437171865598</v>
      </c>
      <c r="AH91" s="17">
        <v>0.36848199524168301</v>
      </c>
      <c r="AI91" s="17">
        <v>0.36034682953602098</v>
      </c>
      <c r="AJ91" s="17">
        <v>0.31039430216114</v>
      </c>
      <c r="AK91" s="17"/>
      <c r="AL91" s="17">
        <v>0.370497511389076</v>
      </c>
      <c r="AM91" s="17">
        <v>0.34923410804424998</v>
      </c>
      <c r="AN91" s="17">
        <v>0.31575426672055901</v>
      </c>
      <c r="AO91" s="17"/>
      <c r="AP91" s="17">
        <v>0.37574976832065199</v>
      </c>
      <c r="AQ91" s="17">
        <v>0.36186643358756299</v>
      </c>
      <c r="AR91" s="17">
        <v>0.36707000689937802</v>
      </c>
      <c r="AS91" s="17">
        <v>0.35614873700920302</v>
      </c>
      <c r="AT91" s="17">
        <v>0.27203411166642499</v>
      </c>
      <c r="AU91" s="17"/>
      <c r="AV91" s="17">
        <v>0.38557064062440199</v>
      </c>
      <c r="AW91" s="17">
        <v>0.36117885373850001</v>
      </c>
      <c r="AX91" s="17">
        <v>0.34087063843393001</v>
      </c>
      <c r="AY91" s="17">
        <v>0.38149542095919797</v>
      </c>
      <c r="AZ91" s="17">
        <v>0.295040189838642</v>
      </c>
    </row>
    <row r="92" spans="2:52" x14ac:dyDescent="0.35">
      <c r="B92" t="s">
        <v>120</v>
      </c>
      <c r="C92" s="17">
        <v>0.27638840460262598</v>
      </c>
      <c r="D92" s="17">
        <v>0.29018372651870999</v>
      </c>
      <c r="E92" s="17">
        <v>0.26249533954328302</v>
      </c>
      <c r="F92" s="17"/>
      <c r="G92" s="17">
        <v>0.35865902909025099</v>
      </c>
      <c r="H92" s="17">
        <v>0.30779671035690498</v>
      </c>
      <c r="I92" s="17">
        <v>0.298805961599444</v>
      </c>
      <c r="J92" s="17">
        <v>0.25892822808010102</v>
      </c>
      <c r="K92" s="17">
        <v>0.23008487208473</v>
      </c>
      <c r="L92" s="17">
        <v>0.22304450034525899</v>
      </c>
      <c r="M92" s="17"/>
      <c r="N92" s="17">
        <v>0.28436014298541601</v>
      </c>
      <c r="O92" s="17">
        <v>0.244312395680087</v>
      </c>
      <c r="P92" s="17">
        <v>0.294413137337802</v>
      </c>
      <c r="Q92" s="17">
        <v>0.28469715994952899</v>
      </c>
      <c r="R92" s="17"/>
      <c r="S92" s="17">
        <v>0.32593918189613502</v>
      </c>
      <c r="T92" s="17">
        <v>0.25650111142597298</v>
      </c>
      <c r="U92" s="17">
        <v>0.30576082483608702</v>
      </c>
      <c r="V92" s="17">
        <v>0.249318038995195</v>
      </c>
      <c r="W92" s="17">
        <v>0.27979707059814701</v>
      </c>
      <c r="X92" s="17">
        <v>0.31626019782528098</v>
      </c>
      <c r="Y92" s="17">
        <v>0.21710074227076001</v>
      </c>
      <c r="Z92" s="17">
        <v>0.30219991343555302</v>
      </c>
      <c r="AA92" s="17">
        <v>0.26702360690844101</v>
      </c>
      <c r="AB92" s="17">
        <v>0.25759607126950501</v>
      </c>
      <c r="AC92" s="17">
        <v>0.273129568078679</v>
      </c>
      <c r="AD92" s="17">
        <v>0.22647786046930601</v>
      </c>
      <c r="AE92" s="17"/>
      <c r="AF92" s="17">
        <v>0.25090749064814599</v>
      </c>
      <c r="AG92" s="17">
        <v>0.27810404928796201</v>
      </c>
      <c r="AH92" s="17">
        <v>0.292052369576071</v>
      </c>
      <c r="AI92" s="17">
        <v>0.346890310108462</v>
      </c>
      <c r="AJ92" s="17">
        <v>0.29070218474572701</v>
      </c>
      <c r="AK92" s="17"/>
      <c r="AL92" s="17">
        <v>0.24465291829066499</v>
      </c>
      <c r="AM92" s="17">
        <v>0.29338095551522497</v>
      </c>
      <c r="AN92" s="17">
        <v>0.26696637377194998</v>
      </c>
      <c r="AO92" s="17"/>
      <c r="AP92" s="17">
        <v>0.25346945908410801</v>
      </c>
      <c r="AQ92" s="17">
        <v>0.30696647945309902</v>
      </c>
      <c r="AR92" s="17">
        <v>0.26834476059093898</v>
      </c>
      <c r="AS92" s="17">
        <v>0.18656695592432199</v>
      </c>
      <c r="AT92" s="17">
        <v>0.248569248297281</v>
      </c>
      <c r="AU92" s="17"/>
      <c r="AV92" s="17">
        <v>0.26900310018571699</v>
      </c>
      <c r="AW92" s="17">
        <v>0.30604668263739299</v>
      </c>
      <c r="AX92" s="17">
        <v>0.27678905394827202</v>
      </c>
      <c r="AY92" s="17">
        <v>0.22512704226109601</v>
      </c>
      <c r="AZ92" s="17">
        <v>0.24761123994697701</v>
      </c>
    </row>
    <row r="93" spans="2:52" x14ac:dyDescent="0.35">
      <c r="B93" t="s">
        <v>121</v>
      </c>
      <c r="C93" s="17">
        <v>3.7855272052413798E-2</v>
      </c>
      <c r="D93" s="17">
        <v>3.7711654462531802E-2</v>
      </c>
      <c r="E93" s="17">
        <v>3.8233319244483102E-2</v>
      </c>
      <c r="F93" s="17"/>
      <c r="G93" s="17">
        <v>1.6824563483161602E-2</v>
      </c>
      <c r="H93" s="17">
        <v>3.62816255800886E-2</v>
      </c>
      <c r="I93" s="17">
        <v>4.3626433993043098E-2</v>
      </c>
      <c r="J93" s="17">
        <v>5.2527788642067801E-2</v>
      </c>
      <c r="K93" s="17">
        <v>4.6675410623642603E-2</v>
      </c>
      <c r="L93" s="17">
        <v>3.0583070412992901E-2</v>
      </c>
      <c r="M93" s="17"/>
      <c r="N93" s="17">
        <v>1.7151019372417899E-2</v>
      </c>
      <c r="O93" s="17">
        <v>3.5623345118742301E-2</v>
      </c>
      <c r="P93" s="17">
        <v>5.2093490151771102E-2</v>
      </c>
      <c r="Q93" s="17">
        <v>4.94952730039636E-2</v>
      </c>
      <c r="R93" s="17"/>
      <c r="S93" s="17">
        <v>1.72726690720672E-2</v>
      </c>
      <c r="T93" s="17">
        <v>3.0247920654814599E-2</v>
      </c>
      <c r="U93" s="17">
        <v>3.0604260131734201E-2</v>
      </c>
      <c r="V93" s="17">
        <v>3.9351315021128597E-2</v>
      </c>
      <c r="W93" s="17">
        <v>3.7162280710983903E-2</v>
      </c>
      <c r="X93" s="17">
        <v>6.0842259580665997E-2</v>
      </c>
      <c r="Y93" s="17">
        <v>5.0339713425552199E-2</v>
      </c>
      <c r="Z93" s="17">
        <v>2.7900967399360901E-2</v>
      </c>
      <c r="AA93" s="17">
        <v>3.6036375163549399E-2</v>
      </c>
      <c r="AB93" s="17">
        <v>4.9529684849547298E-2</v>
      </c>
      <c r="AC93" s="17">
        <v>4.8195765917453497E-2</v>
      </c>
      <c r="AD93" s="17">
        <v>4.8765029484596101E-2</v>
      </c>
      <c r="AE93" s="17"/>
      <c r="AF93" s="17">
        <v>6.0900719120343699E-2</v>
      </c>
      <c r="AG93" s="17">
        <v>4.43260178686916E-2</v>
      </c>
      <c r="AH93" s="17">
        <v>1.92328718747342E-2</v>
      </c>
      <c r="AI93" s="17">
        <v>1.52988944557148E-2</v>
      </c>
      <c r="AJ93" s="17">
        <v>1.0131117830872401E-2</v>
      </c>
      <c r="AK93" s="17"/>
      <c r="AL93" s="17">
        <v>5.1987552233206002E-2</v>
      </c>
      <c r="AM93" s="17">
        <v>2.4247872361073002E-2</v>
      </c>
      <c r="AN93" s="17">
        <v>5.4813787947020701E-2</v>
      </c>
      <c r="AO93" s="17"/>
      <c r="AP93" s="17">
        <v>3.6687577385107001E-2</v>
      </c>
      <c r="AQ93" s="17">
        <v>2.7021559942740199E-2</v>
      </c>
      <c r="AR93" s="17">
        <v>3.0093175790981499E-2</v>
      </c>
      <c r="AS93" s="17">
        <v>0.151795262461593</v>
      </c>
      <c r="AT93" s="17">
        <v>5.8844660140601503E-2</v>
      </c>
      <c r="AU93" s="17"/>
      <c r="AV93" s="17">
        <v>2.6861125655438599E-2</v>
      </c>
      <c r="AW93" s="17">
        <v>2.65922985688711E-2</v>
      </c>
      <c r="AX93" s="17">
        <v>3.7181615147143E-2</v>
      </c>
      <c r="AY93" s="17">
        <v>8.4772367882055999E-2</v>
      </c>
      <c r="AZ93" s="17">
        <v>2.71011490955421E-2</v>
      </c>
    </row>
    <row r="94" spans="2:52" x14ac:dyDescent="0.35">
      <c r="B94" t="s">
        <v>57</v>
      </c>
      <c r="C94" s="17">
        <v>0.11302678129111</v>
      </c>
      <c r="D94" s="17">
        <v>9.7121777093119796E-2</v>
      </c>
      <c r="E94" s="17">
        <v>0.12778124916612199</v>
      </c>
      <c r="F94" s="17"/>
      <c r="G94" s="17">
        <v>6.3422347904699597E-2</v>
      </c>
      <c r="H94" s="17">
        <v>0.11253719218019401</v>
      </c>
      <c r="I94" s="17">
        <v>0.10958656920106399</v>
      </c>
      <c r="J94" s="17">
        <v>0.13910642378202301</v>
      </c>
      <c r="K94" s="17">
        <v>0.148808024389676</v>
      </c>
      <c r="L94" s="17">
        <v>0.10401274449176399</v>
      </c>
      <c r="M94" s="17"/>
      <c r="N94" s="17">
        <v>6.8988827460527799E-2</v>
      </c>
      <c r="O94" s="17">
        <v>0.103829712317836</v>
      </c>
      <c r="P94" s="17">
        <v>0.10381929181152</v>
      </c>
      <c r="Q94" s="17">
        <v>0.17758273888658699</v>
      </c>
      <c r="R94" s="17"/>
      <c r="S94" s="17">
        <v>0.10029805483438201</v>
      </c>
      <c r="T94" s="17">
        <v>0.13043904996838099</v>
      </c>
      <c r="U94" s="17">
        <v>0.116319630047203</v>
      </c>
      <c r="V94" s="17">
        <v>0.11540029599978099</v>
      </c>
      <c r="W94" s="17">
        <v>0.119457930609202</v>
      </c>
      <c r="X94" s="17">
        <v>0.123503270588895</v>
      </c>
      <c r="Y94" s="17">
        <v>0.11413906756539</v>
      </c>
      <c r="Z94" s="17">
        <v>7.92258475273665E-2</v>
      </c>
      <c r="AA94" s="17">
        <v>9.6579685596864806E-2</v>
      </c>
      <c r="AB94" s="17">
        <v>0.118159442500211</v>
      </c>
      <c r="AC94" s="17">
        <v>0.12790322738563401</v>
      </c>
      <c r="AD94" s="17">
        <v>9.6853942017832803E-2</v>
      </c>
      <c r="AE94" s="17"/>
      <c r="AF94" s="17">
        <v>0.17787731192753301</v>
      </c>
      <c r="AG94" s="17">
        <v>0.110454360342828</v>
      </c>
      <c r="AH94" s="17">
        <v>6.2503846511181405E-2</v>
      </c>
      <c r="AI94" s="17">
        <v>5.3935668718495297E-2</v>
      </c>
      <c r="AJ94" s="17">
        <v>4.9765347070331097E-2</v>
      </c>
      <c r="AK94" s="17"/>
      <c r="AL94" s="17">
        <v>0.107939141236606</v>
      </c>
      <c r="AM94" s="17">
        <v>8.7760925583579702E-2</v>
      </c>
      <c r="AN94" s="17">
        <v>0.19031076599448701</v>
      </c>
      <c r="AO94" s="17"/>
      <c r="AP94" s="17">
        <v>8.7275556505562596E-2</v>
      </c>
      <c r="AQ94" s="17">
        <v>8.5035756937667503E-2</v>
      </c>
      <c r="AR94" s="17">
        <v>8.1914844848295199E-2</v>
      </c>
      <c r="AS94" s="17">
        <v>0.10653197932071</v>
      </c>
      <c r="AT94" s="17">
        <v>0.231098776628928</v>
      </c>
      <c r="AU94" s="17"/>
      <c r="AV94" s="17">
        <v>7.9944776436155204E-2</v>
      </c>
      <c r="AW94" s="17">
        <v>7.9245807850320704E-2</v>
      </c>
      <c r="AX94" s="17">
        <v>7.29943096207544E-2</v>
      </c>
      <c r="AY94" s="17">
        <v>9.8652126299481099E-2</v>
      </c>
      <c r="AZ94" s="17">
        <v>0.25300020247460098</v>
      </c>
    </row>
    <row r="95" spans="2:52" x14ac:dyDescent="0.35">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row>
    <row r="96" spans="2:52" x14ac:dyDescent="0.35">
      <c r="B96" s="6" t="s">
        <v>123</v>
      </c>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row>
    <row r="97" spans="2:52" x14ac:dyDescent="0.35">
      <c r="B97" s="24" t="s">
        <v>83</v>
      </c>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row>
    <row r="98" spans="2:52" x14ac:dyDescent="0.35">
      <c r="B98" t="s">
        <v>86</v>
      </c>
      <c r="C98" s="17">
        <v>0.210731640279123</v>
      </c>
      <c r="D98" s="17">
        <v>0.248079312002594</v>
      </c>
      <c r="E98" s="17">
        <v>0.174458473848354</v>
      </c>
      <c r="F98" s="17"/>
      <c r="G98" s="17">
        <v>0.221598755354077</v>
      </c>
      <c r="H98" s="17">
        <v>0.24153563803140901</v>
      </c>
      <c r="I98" s="17">
        <v>0.222691780508014</v>
      </c>
      <c r="J98" s="17">
        <v>0.187673624119442</v>
      </c>
      <c r="K98" s="17">
        <v>0.189351515061496</v>
      </c>
      <c r="L98" s="17">
        <v>0.20170693762026101</v>
      </c>
      <c r="M98" s="17"/>
      <c r="N98" s="17">
        <v>0.239321725295877</v>
      </c>
      <c r="O98" s="17">
        <v>0.20660629508998701</v>
      </c>
      <c r="P98" s="17">
        <v>0.20114586101983201</v>
      </c>
      <c r="Q98" s="17">
        <v>0.19312632360121801</v>
      </c>
      <c r="R98" s="17"/>
      <c r="S98" s="17">
        <v>0.25782439358514198</v>
      </c>
      <c r="T98" s="17">
        <v>0.20869541648124301</v>
      </c>
      <c r="U98" s="17">
        <v>0.16955409935847901</v>
      </c>
      <c r="V98" s="17">
        <v>0.20255452624906201</v>
      </c>
      <c r="W98" s="17">
        <v>0.182210110762555</v>
      </c>
      <c r="X98" s="17">
        <v>0.194426824311454</v>
      </c>
      <c r="Y98" s="17">
        <v>0.18631000982563201</v>
      </c>
      <c r="Z98" s="17">
        <v>0.15979641590420801</v>
      </c>
      <c r="AA98" s="17">
        <v>0.20461282805813599</v>
      </c>
      <c r="AB98" s="17">
        <v>0.23703822707536101</v>
      </c>
      <c r="AC98" s="17">
        <v>0.24887398560372501</v>
      </c>
      <c r="AD98" s="17">
        <v>0.26258990719891401</v>
      </c>
      <c r="AE98" s="17"/>
      <c r="AF98" s="17">
        <v>0.19591199436794701</v>
      </c>
      <c r="AG98" s="17">
        <v>0.179560217110666</v>
      </c>
      <c r="AH98" s="17">
        <v>0.21861328032090299</v>
      </c>
      <c r="AI98" s="17">
        <v>0.27609235642344598</v>
      </c>
      <c r="AJ98" s="17">
        <v>0.37040193416624601</v>
      </c>
      <c r="AK98" s="17"/>
      <c r="AL98" s="17">
        <v>0.19604367727517599</v>
      </c>
      <c r="AM98" s="17">
        <v>0.23118704673028001</v>
      </c>
      <c r="AN98" s="17">
        <v>0.18554576164893799</v>
      </c>
      <c r="AO98" s="17"/>
      <c r="AP98" s="17">
        <v>0.246421072091902</v>
      </c>
      <c r="AQ98" s="17">
        <v>0.224347206271414</v>
      </c>
      <c r="AR98" s="17">
        <v>0.21933036379059301</v>
      </c>
      <c r="AS98" s="17">
        <v>0.180855991084202</v>
      </c>
      <c r="AT98" s="17">
        <v>0.12559265415870399</v>
      </c>
      <c r="AU98" s="17"/>
      <c r="AV98" s="17">
        <v>0.29151156409430201</v>
      </c>
      <c r="AW98" s="17">
        <v>0.23061908321551899</v>
      </c>
      <c r="AX98" s="17">
        <v>0.21635976059692999</v>
      </c>
      <c r="AY98" s="17">
        <v>0.18425018904059001</v>
      </c>
      <c r="AZ98" s="17">
        <v>0.12794679833560699</v>
      </c>
    </row>
    <row r="99" spans="2:52" x14ac:dyDescent="0.35">
      <c r="B99" t="s">
        <v>87</v>
      </c>
      <c r="C99" s="17">
        <v>0.48299957569451901</v>
      </c>
      <c r="D99" s="17">
        <v>0.48741193616211198</v>
      </c>
      <c r="E99" s="17">
        <v>0.48127684681997301</v>
      </c>
      <c r="F99" s="17"/>
      <c r="G99" s="17">
        <v>0.47996655141798999</v>
      </c>
      <c r="H99" s="17">
        <v>0.44206460613694198</v>
      </c>
      <c r="I99" s="17">
        <v>0.486357400102645</v>
      </c>
      <c r="J99" s="17">
        <v>0.45997006729272299</v>
      </c>
      <c r="K99" s="17">
        <v>0.49878409879997399</v>
      </c>
      <c r="L99" s="17">
        <v>0.523793838328524</v>
      </c>
      <c r="M99" s="17"/>
      <c r="N99" s="17">
        <v>0.53081520937028703</v>
      </c>
      <c r="O99" s="17">
        <v>0.49931090995191002</v>
      </c>
      <c r="P99" s="17">
        <v>0.47563928292692598</v>
      </c>
      <c r="Q99" s="17">
        <v>0.42175584003427902</v>
      </c>
      <c r="R99" s="17"/>
      <c r="S99" s="17">
        <v>0.46727510121743099</v>
      </c>
      <c r="T99" s="17">
        <v>0.45447770550250599</v>
      </c>
      <c r="U99" s="17">
        <v>0.493257667013066</v>
      </c>
      <c r="V99" s="17">
        <v>0.480837119151166</v>
      </c>
      <c r="W99" s="17">
        <v>0.48587748716236201</v>
      </c>
      <c r="X99" s="17">
        <v>0.48910493829835999</v>
      </c>
      <c r="Y99" s="17">
        <v>0.50148172565044002</v>
      </c>
      <c r="Z99" s="17">
        <v>0.55056389681379803</v>
      </c>
      <c r="AA99" s="17">
        <v>0.50939800022108706</v>
      </c>
      <c r="AB99" s="17">
        <v>0.49788773949043702</v>
      </c>
      <c r="AC99" s="17">
        <v>0.451342232725575</v>
      </c>
      <c r="AD99" s="17">
        <v>0.40600173295700098</v>
      </c>
      <c r="AE99" s="17"/>
      <c r="AF99" s="17">
        <v>0.44352015190794197</v>
      </c>
      <c r="AG99" s="17">
        <v>0.50633993191079696</v>
      </c>
      <c r="AH99" s="17">
        <v>0.51882986279342702</v>
      </c>
      <c r="AI99" s="17">
        <v>0.51652830794033799</v>
      </c>
      <c r="AJ99" s="17">
        <v>0.43242500525081201</v>
      </c>
      <c r="AK99" s="17"/>
      <c r="AL99" s="17">
        <v>0.47269765342404502</v>
      </c>
      <c r="AM99" s="17">
        <v>0.52942478793386405</v>
      </c>
      <c r="AN99" s="17">
        <v>0.41333642864956999</v>
      </c>
      <c r="AO99" s="17"/>
      <c r="AP99" s="17">
        <v>0.481420511327803</v>
      </c>
      <c r="AQ99" s="17">
        <v>0.50089091988023005</v>
      </c>
      <c r="AR99" s="17">
        <v>0.54980779287299197</v>
      </c>
      <c r="AS99" s="17">
        <v>0.47836414076994199</v>
      </c>
      <c r="AT99" s="17">
        <v>0.41177599251059499</v>
      </c>
      <c r="AU99" s="17"/>
      <c r="AV99" s="17">
        <v>0.50633547502526799</v>
      </c>
      <c r="AW99" s="17">
        <v>0.50422107737038901</v>
      </c>
      <c r="AX99" s="17">
        <v>0.55012350365808704</v>
      </c>
      <c r="AY99" s="17">
        <v>0.43277176722022997</v>
      </c>
      <c r="AZ99" s="17">
        <v>0.41665663358424398</v>
      </c>
    </row>
    <row r="100" spans="2:52" x14ac:dyDescent="0.35">
      <c r="B100" t="s">
        <v>88</v>
      </c>
      <c r="C100" s="17">
        <v>0.184109996065526</v>
      </c>
      <c r="D100" s="17">
        <v>0.16105444432979299</v>
      </c>
      <c r="E100" s="17">
        <v>0.20500123844719401</v>
      </c>
      <c r="F100" s="17"/>
      <c r="G100" s="17">
        <v>0.18645773249351399</v>
      </c>
      <c r="H100" s="17">
        <v>0.17688721001993801</v>
      </c>
      <c r="I100" s="17">
        <v>0.168288878875378</v>
      </c>
      <c r="J100" s="17">
        <v>0.206540197841284</v>
      </c>
      <c r="K100" s="17">
        <v>0.198115537520101</v>
      </c>
      <c r="L100" s="17">
        <v>0.17371075184109599</v>
      </c>
      <c r="M100" s="17"/>
      <c r="N100" s="17">
        <v>0.13894489186935899</v>
      </c>
      <c r="O100" s="17">
        <v>0.180593771478888</v>
      </c>
      <c r="P100" s="17">
        <v>0.19192228706741499</v>
      </c>
      <c r="Q100" s="17">
        <v>0.22983075251601401</v>
      </c>
      <c r="R100" s="17"/>
      <c r="S100" s="17">
        <v>0.183334800803923</v>
      </c>
      <c r="T100" s="17">
        <v>0.214277343771197</v>
      </c>
      <c r="U100" s="17">
        <v>0.209669112475872</v>
      </c>
      <c r="V100" s="17">
        <v>0.17399571511136899</v>
      </c>
      <c r="W100" s="17">
        <v>0.22686804471522601</v>
      </c>
      <c r="X100" s="17">
        <v>0.16909968716229201</v>
      </c>
      <c r="Y100" s="17">
        <v>0.19145268821757699</v>
      </c>
      <c r="Z100" s="17">
        <v>0.17645926167791801</v>
      </c>
      <c r="AA100" s="17">
        <v>0.15062622354500901</v>
      </c>
      <c r="AB100" s="17">
        <v>0.16880324777370601</v>
      </c>
      <c r="AC100" s="17">
        <v>0.16490712771153199</v>
      </c>
      <c r="AD100" s="17">
        <v>0.15577217251477701</v>
      </c>
      <c r="AE100" s="17"/>
      <c r="AF100" s="17">
        <v>0.219634786595307</v>
      </c>
      <c r="AG100" s="17">
        <v>0.17705360858913699</v>
      </c>
      <c r="AH100" s="17">
        <v>0.156487254435312</v>
      </c>
      <c r="AI100" s="17">
        <v>0.14894229718007199</v>
      </c>
      <c r="AJ100" s="17">
        <v>0.117021739177272</v>
      </c>
      <c r="AK100" s="17"/>
      <c r="AL100" s="17">
        <v>0.196271226747151</v>
      </c>
      <c r="AM100" s="17">
        <v>0.15291002519126901</v>
      </c>
      <c r="AN100" s="17">
        <v>0.215338779688619</v>
      </c>
      <c r="AO100" s="17"/>
      <c r="AP100" s="17">
        <v>0.163550666964279</v>
      </c>
      <c r="AQ100" s="17">
        <v>0.18055933262226201</v>
      </c>
      <c r="AR100" s="17">
        <v>0.15312228448200799</v>
      </c>
      <c r="AS100" s="17">
        <v>0.146281929441827</v>
      </c>
      <c r="AT100" s="17">
        <v>0.264699605713348</v>
      </c>
      <c r="AU100" s="17"/>
      <c r="AV100" s="17">
        <v>0.12474726786294101</v>
      </c>
      <c r="AW100" s="17">
        <v>0.17368720423966899</v>
      </c>
      <c r="AX100" s="17">
        <v>0.14454570912983999</v>
      </c>
      <c r="AY100" s="17">
        <v>0.222053078101836</v>
      </c>
      <c r="AZ100" s="17">
        <v>0.245258837785506</v>
      </c>
    </row>
    <row r="101" spans="2:52" x14ac:dyDescent="0.35">
      <c r="B101" t="s">
        <v>89</v>
      </c>
      <c r="C101" s="17">
        <v>5.8304404083687401E-2</v>
      </c>
      <c r="D101" s="17">
        <v>5.0996743928713999E-2</v>
      </c>
      <c r="E101" s="17">
        <v>6.5367699001094903E-2</v>
      </c>
      <c r="F101" s="17"/>
      <c r="G101" s="17">
        <v>6.2901981922956596E-2</v>
      </c>
      <c r="H101" s="17">
        <v>6.02862618470602E-2</v>
      </c>
      <c r="I101" s="17">
        <v>6.3654605236044604E-2</v>
      </c>
      <c r="J101" s="17">
        <v>6.0001322094978098E-2</v>
      </c>
      <c r="K101" s="17">
        <v>4.3674081408401302E-2</v>
      </c>
      <c r="L101" s="17">
        <v>5.7713657838459199E-2</v>
      </c>
      <c r="M101" s="17"/>
      <c r="N101" s="17">
        <v>5.0636950928862098E-2</v>
      </c>
      <c r="O101" s="17">
        <v>5.6195952313266302E-2</v>
      </c>
      <c r="P101" s="17">
        <v>7.1927296426417694E-2</v>
      </c>
      <c r="Q101" s="17">
        <v>5.5491952237802102E-2</v>
      </c>
      <c r="R101" s="17"/>
      <c r="S101" s="17">
        <v>3.9768272331512498E-2</v>
      </c>
      <c r="T101" s="17">
        <v>6.4137431513264301E-2</v>
      </c>
      <c r="U101" s="17">
        <v>7.1919725691980602E-2</v>
      </c>
      <c r="V101" s="17">
        <v>6.1395896790088902E-2</v>
      </c>
      <c r="W101" s="17">
        <v>3.9785423153253299E-2</v>
      </c>
      <c r="X101" s="17">
        <v>6.8424889827919999E-2</v>
      </c>
      <c r="Y101" s="17">
        <v>6.8673143728174194E-2</v>
      </c>
      <c r="Z101" s="17">
        <v>6.3621272614806698E-2</v>
      </c>
      <c r="AA101" s="17">
        <v>4.4417401629373202E-2</v>
      </c>
      <c r="AB101" s="17">
        <v>5.6927773512769002E-2</v>
      </c>
      <c r="AC101" s="17">
        <v>6.2903691696782393E-2</v>
      </c>
      <c r="AD101" s="17">
        <v>9.9438983475535397E-2</v>
      </c>
      <c r="AE101" s="17"/>
      <c r="AF101" s="17">
        <v>5.8794977784797899E-2</v>
      </c>
      <c r="AG101" s="17">
        <v>6.9650528274837503E-2</v>
      </c>
      <c r="AH101" s="17">
        <v>5.5364516684715703E-2</v>
      </c>
      <c r="AI101" s="17">
        <v>3.9882994024588801E-2</v>
      </c>
      <c r="AJ101" s="17">
        <v>3.8034531686942298E-2</v>
      </c>
      <c r="AK101" s="17"/>
      <c r="AL101" s="17">
        <v>7.0323125859909297E-2</v>
      </c>
      <c r="AM101" s="17">
        <v>4.8538593621454199E-2</v>
      </c>
      <c r="AN101" s="17">
        <v>6.0215778924262102E-2</v>
      </c>
      <c r="AO101" s="17"/>
      <c r="AP101" s="17">
        <v>6.11297281596061E-2</v>
      </c>
      <c r="AQ101" s="17">
        <v>4.9997135927623101E-2</v>
      </c>
      <c r="AR101" s="17">
        <v>4.0140609976850102E-2</v>
      </c>
      <c r="AS101" s="17">
        <v>0.13748800681155299</v>
      </c>
      <c r="AT101" s="17">
        <v>6.5003285599741098E-2</v>
      </c>
      <c r="AU101" s="17"/>
      <c r="AV101" s="17">
        <v>4.3046313573310298E-2</v>
      </c>
      <c r="AW101" s="17">
        <v>5.4492495523285299E-2</v>
      </c>
      <c r="AX101" s="17">
        <v>3.2709020390918601E-2</v>
      </c>
      <c r="AY101" s="17">
        <v>9.0307455559044597E-2</v>
      </c>
      <c r="AZ101" s="17">
        <v>5.73539576353259E-2</v>
      </c>
    </row>
    <row r="102" spans="2:52" x14ac:dyDescent="0.35">
      <c r="B102" t="s">
        <v>90</v>
      </c>
      <c r="C102" s="17">
        <v>1.74700960331047E-2</v>
      </c>
      <c r="D102" s="17">
        <v>1.95627562771227E-2</v>
      </c>
      <c r="E102" s="17">
        <v>1.55386039988536E-2</v>
      </c>
      <c r="F102" s="17"/>
      <c r="G102" s="17">
        <v>2.40649007834959E-2</v>
      </c>
      <c r="H102" s="17">
        <v>2.3762245368837299E-2</v>
      </c>
      <c r="I102" s="17">
        <v>1.7084951824808799E-2</v>
      </c>
      <c r="J102" s="17">
        <v>1.82619880599924E-2</v>
      </c>
      <c r="K102" s="17">
        <v>1.5161201291216699E-2</v>
      </c>
      <c r="L102" s="17">
        <v>9.1702376310334403E-3</v>
      </c>
      <c r="M102" s="17"/>
      <c r="N102" s="17">
        <v>1.4206970888810001E-2</v>
      </c>
      <c r="O102" s="17">
        <v>1.51959727729521E-2</v>
      </c>
      <c r="P102" s="17">
        <v>2.0718814781277101E-2</v>
      </c>
      <c r="Q102" s="17">
        <v>2.0707792884996801E-2</v>
      </c>
      <c r="R102" s="17"/>
      <c r="S102" s="17">
        <v>1.6807334776740301E-2</v>
      </c>
      <c r="T102" s="17">
        <v>9.1768162738459693E-3</v>
      </c>
      <c r="U102" s="17">
        <v>2.0935226740254099E-2</v>
      </c>
      <c r="V102" s="17">
        <v>1.49525232500601E-2</v>
      </c>
      <c r="W102" s="17">
        <v>1.9781626422593301E-2</v>
      </c>
      <c r="X102" s="17">
        <v>2.8397065105875599E-2</v>
      </c>
      <c r="Y102" s="17">
        <v>1.15611628716398E-2</v>
      </c>
      <c r="Z102" s="17">
        <v>1.2349257947152499E-2</v>
      </c>
      <c r="AA102" s="17">
        <v>2.27597735623533E-2</v>
      </c>
      <c r="AB102" s="17">
        <v>1.7001830136944701E-2</v>
      </c>
      <c r="AC102" s="17">
        <v>1.7611004468843401E-2</v>
      </c>
      <c r="AD102" s="17">
        <v>2.0996106826196601E-2</v>
      </c>
      <c r="AE102" s="17"/>
      <c r="AF102" s="17">
        <v>1.6193741928789699E-2</v>
      </c>
      <c r="AG102" s="17">
        <v>2.30236496686958E-2</v>
      </c>
      <c r="AH102" s="17">
        <v>1.63132820202904E-2</v>
      </c>
      <c r="AI102" s="17">
        <v>9.7867506138132193E-3</v>
      </c>
      <c r="AJ102" s="17">
        <v>1.09395848065965E-2</v>
      </c>
      <c r="AK102" s="17"/>
      <c r="AL102" s="17">
        <v>1.5483295428850101E-2</v>
      </c>
      <c r="AM102" s="17">
        <v>9.7740519412260699E-3</v>
      </c>
      <c r="AN102" s="17">
        <v>4.3567186435586297E-2</v>
      </c>
      <c r="AO102" s="17"/>
      <c r="AP102" s="17">
        <v>1.4695211626939301E-2</v>
      </c>
      <c r="AQ102" s="17">
        <v>9.3276283339915403E-3</v>
      </c>
      <c r="AR102" s="17">
        <v>9.1837005089402297E-3</v>
      </c>
      <c r="AS102" s="17">
        <v>4.0597721003596703E-2</v>
      </c>
      <c r="AT102" s="17">
        <v>3.6931744620028302E-2</v>
      </c>
      <c r="AU102" s="17"/>
      <c r="AV102" s="17">
        <v>9.0415690654957505E-3</v>
      </c>
      <c r="AW102" s="17">
        <v>9.0270023506900093E-3</v>
      </c>
      <c r="AX102" s="17">
        <v>1.3179465870332E-2</v>
      </c>
      <c r="AY102" s="17">
        <v>3.3347476181291101E-2</v>
      </c>
      <c r="AZ102" s="17">
        <v>1.4845924047530599E-2</v>
      </c>
    </row>
    <row r="103" spans="2:52" x14ac:dyDescent="0.35">
      <c r="B103" t="s">
        <v>57</v>
      </c>
      <c r="C103" s="17">
        <v>4.63842878440388E-2</v>
      </c>
      <c r="D103" s="17">
        <v>3.2894807299663799E-2</v>
      </c>
      <c r="E103" s="17">
        <v>5.8357137884530001E-2</v>
      </c>
      <c r="F103" s="17"/>
      <c r="G103" s="17">
        <v>2.5010078027965701E-2</v>
      </c>
      <c r="H103" s="17">
        <v>5.54640385958136E-2</v>
      </c>
      <c r="I103" s="17">
        <v>4.1922383453109197E-2</v>
      </c>
      <c r="J103" s="17">
        <v>6.7552800591580697E-2</v>
      </c>
      <c r="K103" s="17">
        <v>5.4913565918811601E-2</v>
      </c>
      <c r="L103" s="17">
        <v>3.3904576740626198E-2</v>
      </c>
      <c r="M103" s="17"/>
      <c r="N103" s="17">
        <v>2.6074251646805199E-2</v>
      </c>
      <c r="O103" s="17">
        <v>4.2097098392997002E-2</v>
      </c>
      <c r="P103" s="17">
        <v>3.8646457778131998E-2</v>
      </c>
      <c r="Q103" s="17">
        <v>7.9087338725690307E-2</v>
      </c>
      <c r="R103" s="17"/>
      <c r="S103" s="17">
        <v>3.4990097285251702E-2</v>
      </c>
      <c r="T103" s="17">
        <v>4.9235286457944498E-2</v>
      </c>
      <c r="U103" s="17">
        <v>3.4664168720348498E-2</v>
      </c>
      <c r="V103" s="17">
        <v>6.6264219448253101E-2</v>
      </c>
      <c r="W103" s="17">
        <v>4.5477307784010802E-2</v>
      </c>
      <c r="X103" s="17">
        <v>5.0546595294098502E-2</v>
      </c>
      <c r="Y103" s="17">
        <v>4.0521269706536897E-2</v>
      </c>
      <c r="Z103" s="17">
        <v>3.7209895042116303E-2</v>
      </c>
      <c r="AA103" s="17">
        <v>6.8185772984041396E-2</v>
      </c>
      <c r="AB103" s="17">
        <v>2.23411820107824E-2</v>
      </c>
      <c r="AC103" s="17">
        <v>5.4361957793542803E-2</v>
      </c>
      <c r="AD103" s="17">
        <v>5.5201097027575897E-2</v>
      </c>
      <c r="AE103" s="17"/>
      <c r="AF103" s="17">
        <v>6.5944347415215696E-2</v>
      </c>
      <c r="AG103" s="17">
        <v>4.4372064445866902E-2</v>
      </c>
      <c r="AH103" s="17">
        <v>3.4391803745352299E-2</v>
      </c>
      <c r="AI103" s="17">
        <v>8.7672938177417604E-3</v>
      </c>
      <c r="AJ103" s="17">
        <v>3.11772049121312E-2</v>
      </c>
      <c r="AK103" s="17"/>
      <c r="AL103" s="17">
        <v>4.9181021264869201E-2</v>
      </c>
      <c r="AM103" s="17">
        <v>2.81654945819068E-2</v>
      </c>
      <c r="AN103" s="17">
        <v>8.1996064653024003E-2</v>
      </c>
      <c r="AO103" s="17"/>
      <c r="AP103" s="17">
        <v>3.2782809829470801E-2</v>
      </c>
      <c r="AQ103" s="17">
        <v>3.4877776964479801E-2</v>
      </c>
      <c r="AR103" s="17">
        <v>2.8415248368615999E-2</v>
      </c>
      <c r="AS103" s="17">
        <v>1.64122108888805E-2</v>
      </c>
      <c r="AT103" s="17">
        <v>9.5996717397583906E-2</v>
      </c>
      <c r="AU103" s="17"/>
      <c r="AV103" s="17">
        <v>2.5317810378683501E-2</v>
      </c>
      <c r="AW103" s="17">
        <v>2.7953137300447298E-2</v>
      </c>
      <c r="AX103" s="17">
        <v>4.3082540353892002E-2</v>
      </c>
      <c r="AY103" s="17">
        <v>3.7270033897007997E-2</v>
      </c>
      <c r="AZ103" s="17">
        <v>0.13793784861178701</v>
      </c>
    </row>
    <row r="104" spans="2:52" x14ac:dyDescent="0.35">
      <c r="B104" t="s">
        <v>91</v>
      </c>
      <c r="C104" s="17">
        <v>0.69373121597364296</v>
      </c>
      <c r="D104" s="17">
        <v>0.73549124816470601</v>
      </c>
      <c r="E104" s="17">
        <v>0.65573532066832696</v>
      </c>
      <c r="F104" s="17"/>
      <c r="G104" s="17">
        <v>0.70156530677206796</v>
      </c>
      <c r="H104" s="17">
        <v>0.68360024416835097</v>
      </c>
      <c r="I104" s="17">
        <v>0.70904918061065902</v>
      </c>
      <c r="J104" s="17">
        <v>0.64764369141216505</v>
      </c>
      <c r="K104" s="17">
        <v>0.68813561386147004</v>
      </c>
      <c r="L104" s="17">
        <v>0.72550077594878504</v>
      </c>
      <c r="M104" s="17"/>
      <c r="N104" s="17">
        <v>0.77013693466616395</v>
      </c>
      <c r="O104" s="17">
        <v>0.70591720504189603</v>
      </c>
      <c r="P104" s="17">
        <v>0.67678514394675804</v>
      </c>
      <c r="Q104" s="17">
        <v>0.61488216363549597</v>
      </c>
      <c r="R104" s="17"/>
      <c r="S104" s="17">
        <v>0.72509949480257296</v>
      </c>
      <c r="T104" s="17">
        <v>0.663173121983749</v>
      </c>
      <c r="U104" s="17">
        <v>0.66281176637154504</v>
      </c>
      <c r="V104" s="17">
        <v>0.68339164540022801</v>
      </c>
      <c r="W104" s="17">
        <v>0.66808759792491701</v>
      </c>
      <c r="X104" s="17">
        <v>0.68353176260981396</v>
      </c>
      <c r="Y104" s="17">
        <v>0.68779173547607197</v>
      </c>
      <c r="Z104" s="17">
        <v>0.71036031271800604</v>
      </c>
      <c r="AA104" s="17">
        <v>0.71401082827922302</v>
      </c>
      <c r="AB104" s="17">
        <v>0.73492596656579701</v>
      </c>
      <c r="AC104" s="17">
        <v>0.70021621832930003</v>
      </c>
      <c r="AD104" s="17">
        <v>0.66859164015591499</v>
      </c>
      <c r="AE104" s="17"/>
      <c r="AF104" s="17">
        <v>0.63943214627588996</v>
      </c>
      <c r="AG104" s="17">
        <v>0.68590014902146201</v>
      </c>
      <c r="AH104" s="17">
        <v>0.73744314311433001</v>
      </c>
      <c r="AI104" s="17">
        <v>0.79262066436378398</v>
      </c>
      <c r="AJ104" s="17">
        <v>0.80282693941705796</v>
      </c>
      <c r="AK104" s="17"/>
      <c r="AL104" s="17">
        <v>0.66874133069922104</v>
      </c>
      <c r="AM104" s="17">
        <v>0.76061183466414395</v>
      </c>
      <c r="AN104" s="17">
        <v>0.59888219029850798</v>
      </c>
      <c r="AO104" s="17"/>
      <c r="AP104" s="17">
        <v>0.72784158341970495</v>
      </c>
      <c r="AQ104" s="17">
        <v>0.72523812615164396</v>
      </c>
      <c r="AR104" s="17">
        <v>0.76913815666358498</v>
      </c>
      <c r="AS104" s="17">
        <v>0.65922013185414297</v>
      </c>
      <c r="AT104" s="17">
        <v>0.53736864666929895</v>
      </c>
      <c r="AU104" s="17"/>
      <c r="AV104" s="17">
        <v>0.79784703911957</v>
      </c>
      <c r="AW104" s="17">
        <v>0.73484016058590795</v>
      </c>
      <c r="AX104" s="17">
        <v>0.766483264255017</v>
      </c>
      <c r="AY104" s="17">
        <v>0.61702195626082101</v>
      </c>
      <c r="AZ104" s="17">
        <v>0.54460343191984995</v>
      </c>
    </row>
    <row r="105" spans="2:52" x14ac:dyDescent="0.35">
      <c r="B105" t="s">
        <v>92</v>
      </c>
      <c r="C105" s="17">
        <v>7.5774500116792098E-2</v>
      </c>
      <c r="D105" s="17">
        <v>7.0559500205836595E-2</v>
      </c>
      <c r="E105" s="17">
        <v>8.0906302999948498E-2</v>
      </c>
      <c r="F105" s="17"/>
      <c r="G105" s="17">
        <v>8.6966882706452503E-2</v>
      </c>
      <c r="H105" s="17">
        <v>8.4048507215897406E-2</v>
      </c>
      <c r="I105" s="17">
        <v>8.0739557060853395E-2</v>
      </c>
      <c r="J105" s="17">
        <v>7.8263310154970497E-2</v>
      </c>
      <c r="K105" s="17">
        <v>5.8835282699617998E-2</v>
      </c>
      <c r="L105" s="17">
        <v>6.6883895469492693E-2</v>
      </c>
      <c r="M105" s="17"/>
      <c r="N105" s="17">
        <v>6.4843921817672096E-2</v>
      </c>
      <c r="O105" s="17">
        <v>7.1391925086218402E-2</v>
      </c>
      <c r="P105" s="17">
        <v>9.2646111207694906E-2</v>
      </c>
      <c r="Q105" s="17">
        <v>7.6199745122798895E-2</v>
      </c>
      <c r="R105" s="17"/>
      <c r="S105" s="17">
        <v>5.6575607108252803E-2</v>
      </c>
      <c r="T105" s="17">
        <v>7.3314247787110307E-2</v>
      </c>
      <c r="U105" s="17">
        <v>9.2854952432234697E-2</v>
      </c>
      <c r="V105" s="17">
        <v>7.6348420040148995E-2</v>
      </c>
      <c r="W105" s="17">
        <v>5.9567049575846603E-2</v>
      </c>
      <c r="X105" s="17">
        <v>9.6821954933795598E-2</v>
      </c>
      <c r="Y105" s="17">
        <v>8.0234306599813995E-2</v>
      </c>
      <c r="Z105" s="17">
        <v>7.5970530561959196E-2</v>
      </c>
      <c r="AA105" s="17">
        <v>6.7177175191726501E-2</v>
      </c>
      <c r="AB105" s="17">
        <v>7.3929603649713696E-2</v>
      </c>
      <c r="AC105" s="17">
        <v>8.0514696165625801E-2</v>
      </c>
      <c r="AD105" s="17">
        <v>0.120435090301732</v>
      </c>
      <c r="AE105" s="17"/>
      <c r="AF105" s="17">
        <v>7.4988719713587601E-2</v>
      </c>
      <c r="AG105" s="17">
        <v>9.2674177943533304E-2</v>
      </c>
      <c r="AH105" s="17">
        <v>7.1677798705006096E-2</v>
      </c>
      <c r="AI105" s="17">
        <v>4.9669744638402097E-2</v>
      </c>
      <c r="AJ105" s="17">
        <v>4.8974116493538798E-2</v>
      </c>
      <c r="AK105" s="17"/>
      <c r="AL105" s="17">
        <v>8.5806421288759496E-2</v>
      </c>
      <c r="AM105" s="17">
        <v>5.8312645562680301E-2</v>
      </c>
      <c r="AN105" s="17">
        <v>0.103782965359848</v>
      </c>
      <c r="AO105" s="17"/>
      <c r="AP105" s="17">
        <v>7.5824939786545406E-2</v>
      </c>
      <c r="AQ105" s="17">
        <v>5.93247642616146E-2</v>
      </c>
      <c r="AR105" s="17">
        <v>4.93243104857903E-2</v>
      </c>
      <c r="AS105" s="17">
        <v>0.178085727815149</v>
      </c>
      <c r="AT105" s="17">
        <v>0.101935030219769</v>
      </c>
      <c r="AU105" s="17"/>
      <c r="AV105" s="17">
        <v>5.20878826388061E-2</v>
      </c>
      <c r="AW105" s="17">
        <v>6.3519497873975303E-2</v>
      </c>
      <c r="AX105" s="17">
        <v>4.5888486261250597E-2</v>
      </c>
      <c r="AY105" s="17">
        <v>0.123654931740336</v>
      </c>
      <c r="AZ105" s="17">
        <v>7.2199881682856501E-2</v>
      </c>
    </row>
    <row r="106" spans="2:52" x14ac:dyDescent="0.35">
      <c r="B106" t="s">
        <v>93</v>
      </c>
      <c r="C106" s="17">
        <v>0.61795671585685097</v>
      </c>
      <c r="D106" s="17">
        <v>0.66493174795887</v>
      </c>
      <c r="E106" s="17">
        <v>0.57482901766837902</v>
      </c>
      <c r="F106" s="17"/>
      <c r="G106" s="17">
        <v>0.61459842406561505</v>
      </c>
      <c r="H106" s="17">
        <v>0.59955173695245301</v>
      </c>
      <c r="I106" s="17">
        <v>0.62830962354980602</v>
      </c>
      <c r="J106" s="17">
        <v>0.56938038125719403</v>
      </c>
      <c r="K106" s="17">
        <v>0.62930033116185202</v>
      </c>
      <c r="L106" s="17">
        <v>0.65861688047929301</v>
      </c>
      <c r="M106" s="17"/>
      <c r="N106" s="17">
        <v>0.705293012848492</v>
      </c>
      <c r="O106" s="17">
        <v>0.63452527995567798</v>
      </c>
      <c r="P106" s="17">
        <v>0.58413903273906398</v>
      </c>
      <c r="Q106" s="17">
        <v>0.53868241851269705</v>
      </c>
      <c r="R106" s="17"/>
      <c r="S106" s="17">
        <v>0.66852388769432003</v>
      </c>
      <c r="T106" s="17">
        <v>0.58985887419663796</v>
      </c>
      <c r="U106" s="17">
        <v>0.56995681393930997</v>
      </c>
      <c r="V106" s="17">
        <v>0.60704322536007904</v>
      </c>
      <c r="W106" s="17">
        <v>0.60852054834906999</v>
      </c>
      <c r="X106" s="17">
        <v>0.58670980767601799</v>
      </c>
      <c r="Y106" s="17">
        <v>0.60755742887625797</v>
      </c>
      <c r="Z106" s="17">
        <v>0.63438978215604702</v>
      </c>
      <c r="AA106" s="17">
        <v>0.64683365308749696</v>
      </c>
      <c r="AB106" s="17">
        <v>0.66099636291608399</v>
      </c>
      <c r="AC106" s="17">
        <v>0.61970152216367402</v>
      </c>
      <c r="AD106" s="17">
        <v>0.54815654985418305</v>
      </c>
      <c r="AE106" s="17"/>
      <c r="AF106" s="17">
        <v>0.56444342656230195</v>
      </c>
      <c r="AG106" s="17">
        <v>0.59322597107792896</v>
      </c>
      <c r="AH106" s="17">
        <v>0.665765344409324</v>
      </c>
      <c r="AI106" s="17">
        <v>0.74295091972538196</v>
      </c>
      <c r="AJ106" s="17">
        <v>0.75385282292351896</v>
      </c>
      <c r="AK106" s="17"/>
      <c r="AL106" s="17">
        <v>0.582934909410461</v>
      </c>
      <c r="AM106" s="17">
        <v>0.70229918910146405</v>
      </c>
      <c r="AN106" s="17">
        <v>0.49509922493865999</v>
      </c>
      <c r="AO106" s="17"/>
      <c r="AP106" s="17">
        <v>0.65201664363315903</v>
      </c>
      <c r="AQ106" s="17">
        <v>0.66591336189002903</v>
      </c>
      <c r="AR106" s="17">
        <v>0.71981384617779498</v>
      </c>
      <c r="AS106" s="17">
        <v>0.48113440403899399</v>
      </c>
      <c r="AT106" s="17">
        <v>0.43543361644952899</v>
      </c>
      <c r="AU106" s="17"/>
      <c r="AV106" s="17">
        <v>0.74575915648076396</v>
      </c>
      <c r="AW106" s="17">
        <v>0.67132066271193302</v>
      </c>
      <c r="AX106" s="17">
        <v>0.72059477799376603</v>
      </c>
      <c r="AY106" s="17">
        <v>0.49336702452048498</v>
      </c>
      <c r="AZ106" s="17">
        <v>0.47240355023699399</v>
      </c>
    </row>
    <row r="107" spans="2:52" x14ac:dyDescent="0.35">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row>
    <row r="108" spans="2:52" x14ac:dyDescent="0.35">
      <c r="B108" s="6" t="s">
        <v>129</v>
      </c>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17"/>
    </row>
    <row r="109" spans="2:52" x14ac:dyDescent="0.35">
      <c r="B109" s="24" t="s">
        <v>83</v>
      </c>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row>
    <row r="110" spans="2:52" x14ac:dyDescent="0.35">
      <c r="B110" t="s">
        <v>124</v>
      </c>
      <c r="C110" s="17">
        <v>0.259949269132496</v>
      </c>
      <c r="D110" s="17">
        <v>0.30061345582694499</v>
      </c>
      <c r="E110" s="17">
        <v>0.219823863786728</v>
      </c>
      <c r="F110" s="17"/>
      <c r="G110" s="17">
        <v>0.236510699833785</v>
      </c>
      <c r="H110" s="17">
        <v>0.28538603937837798</v>
      </c>
      <c r="I110" s="17">
        <v>0.264010290793953</v>
      </c>
      <c r="J110" s="17">
        <v>0.24594253242331299</v>
      </c>
      <c r="K110" s="17">
        <v>0.243723981843259</v>
      </c>
      <c r="L110" s="17">
        <v>0.27374419256955901</v>
      </c>
      <c r="M110" s="17"/>
      <c r="N110" s="17">
        <v>0.334394382522337</v>
      </c>
      <c r="O110" s="17">
        <v>0.25607334557223199</v>
      </c>
      <c r="P110" s="17">
        <v>0.22310746466153999</v>
      </c>
      <c r="Q110" s="17">
        <v>0.21416519401675299</v>
      </c>
      <c r="R110" s="17"/>
      <c r="S110" s="17">
        <v>0.30301142132407699</v>
      </c>
      <c r="T110" s="17">
        <v>0.243865169499527</v>
      </c>
      <c r="U110" s="17">
        <v>0.22782201975233901</v>
      </c>
      <c r="V110" s="17">
        <v>0.23691005601398801</v>
      </c>
      <c r="W110" s="17">
        <v>0.224803998877209</v>
      </c>
      <c r="X110" s="17">
        <v>0.272419469752473</v>
      </c>
      <c r="Y110" s="17">
        <v>0.26819425185435802</v>
      </c>
      <c r="Z110" s="17">
        <v>0.24341370570679899</v>
      </c>
      <c r="AA110" s="17">
        <v>0.25145628909043299</v>
      </c>
      <c r="AB110" s="17">
        <v>0.25314357714868602</v>
      </c>
      <c r="AC110" s="17">
        <v>0.31429390359207199</v>
      </c>
      <c r="AD110" s="17">
        <v>0.28912483599216399</v>
      </c>
      <c r="AE110" s="17"/>
      <c r="AF110" s="17">
        <v>0.200060792602785</v>
      </c>
      <c r="AG110" s="17">
        <v>0.23562025010541199</v>
      </c>
      <c r="AH110" s="17">
        <v>0.28733256084929498</v>
      </c>
      <c r="AI110" s="17">
        <v>0.357793276664507</v>
      </c>
      <c r="AJ110" s="17">
        <v>0.58645811688000105</v>
      </c>
      <c r="AK110" s="17"/>
      <c r="AL110" s="17">
        <v>0.24886694805099599</v>
      </c>
      <c r="AM110" s="17">
        <v>0.291991941609412</v>
      </c>
      <c r="AN110" s="17">
        <v>0.231142948812704</v>
      </c>
      <c r="AO110" s="17"/>
      <c r="AP110" s="17">
        <v>0.31085303336130199</v>
      </c>
      <c r="AQ110" s="17">
        <v>0.26964758935059902</v>
      </c>
      <c r="AR110" s="17">
        <v>0.29009763253145199</v>
      </c>
      <c r="AS110" s="17">
        <v>0.171821664558161</v>
      </c>
      <c r="AT110" s="17">
        <v>0.17281136735644201</v>
      </c>
      <c r="AU110" s="17"/>
      <c r="AV110" s="17">
        <v>0.33610330872482902</v>
      </c>
      <c r="AW110" s="17">
        <v>0.28114127507530901</v>
      </c>
      <c r="AX110" s="17">
        <v>0.27100346533596698</v>
      </c>
      <c r="AY110" s="17">
        <v>0.22512358223551601</v>
      </c>
      <c r="AZ110" s="17">
        <v>0.16717161899334701</v>
      </c>
    </row>
    <row r="111" spans="2:52" x14ac:dyDescent="0.35">
      <c r="B111" t="s">
        <v>125</v>
      </c>
      <c r="C111" s="17">
        <v>0.42953621786145701</v>
      </c>
      <c r="D111" s="17">
        <v>0.42950519135339499</v>
      </c>
      <c r="E111" s="17">
        <v>0.43096257049815601</v>
      </c>
      <c r="F111" s="17"/>
      <c r="G111" s="17">
        <v>0.46268097310442902</v>
      </c>
      <c r="H111" s="17">
        <v>0.36704870656305999</v>
      </c>
      <c r="I111" s="17">
        <v>0.436487408170809</v>
      </c>
      <c r="J111" s="17">
        <v>0.42563793845057701</v>
      </c>
      <c r="K111" s="17">
        <v>0.42749190863171199</v>
      </c>
      <c r="L111" s="17">
        <v>0.45735637837114201</v>
      </c>
      <c r="M111" s="17"/>
      <c r="N111" s="17">
        <v>0.45645561416347002</v>
      </c>
      <c r="O111" s="17">
        <v>0.43347338720675399</v>
      </c>
      <c r="P111" s="17">
        <v>0.43620846935433799</v>
      </c>
      <c r="Q111" s="17">
        <v>0.39166612055559902</v>
      </c>
      <c r="R111" s="17"/>
      <c r="S111" s="17">
        <v>0.44019626701966302</v>
      </c>
      <c r="T111" s="17">
        <v>0.42232921706697002</v>
      </c>
      <c r="U111" s="17">
        <v>0.401504863110972</v>
      </c>
      <c r="V111" s="17">
        <v>0.44415768247272402</v>
      </c>
      <c r="W111" s="17">
        <v>0.46425844871044902</v>
      </c>
      <c r="X111" s="17">
        <v>0.37408551229168502</v>
      </c>
      <c r="Y111" s="17">
        <v>0.40015549096664499</v>
      </c>
      <c r="Z111" s="17">
        <v>0.50266167159550101</v>
      </c>
      <c r="AA111" s="17">
        <v>0.47520005543388699</v>
      </c>
      <c r="AB111" s="17">
        <v>0.42631932774591602</v>
      </c>
      <c r="AC111" s="17">
        <v>0.39238547380428401</v>
      </c>
      <c r="AD111" s="17">
        <v>0.41222273958225603</v>
      </c>
      <c r="AE111" s="17"/>
      <c r="AF111" s="17">
        <v>0.40975951999405102</v>
      </c>
      <c r="AG111" s="17">
        <v>0.41326093688548798</v>
      </c>
      <c r="AH111" s="17">
        <v>0.47360939523293799</v>
      </c>
      <c r="AI111" s="17">
        <v>0.45329396038789699</v>
      </c>
      <c r="AJ111" s="17">
        <v>0.20566006875749801</v>
      </c>
      <c r="AK111" s="17"/>
      <c r="AL111" s="17">
        <v>0.43678804938805998</v>
      </c>
      <c r="AM111" s="17">
        <v>0.44009110888831898</v>
      </c>
      <c r="AN111" s="17">
        <v>0.38691842568428603</v>
      </c>
      <c r="AO111" s="17"/>
      <c r="AP111" s="17">
        <v>0.43540496068073498</v>
      </c>
      <c r="AQ111" s="17">
        <v>0.45604859175256002</v>
      </c>
      <c r="AR111" s="17">
        <v>0.442382877752173</v>
      </c>
      <c r="AS111" s="17">
        <v>0.47212013521832302</v>
      </c>
      <c r="AT111" s="17">
        <v>0.36355409480270801</v>
      </c>
      <c r="AU111" s="17"/>
      <c r="AV111" s="17">
        <v>0.43630950394449097</v>
      </c>
      <c r="AW111" s="17">
        <v>0.45954616805998699</v>
      </c>
      <c r="AX111" s="17">
        <v>0.42398638435028102</v>
      </c>
      <c r="AY111" s="17">
        <v>0.45440471846136798</v>
      </c>
      <c r="AZ111" s="17">
        <v>0.36671325056873899</v>
      </c>
    </row>
    <row r="112" spans="2:52" x14ac:dyDescent="0.35">
      <c r="B112" t="s">
        <v>126</v>
      </c>
      <c r="C112" s="17">
        <v>0.19982564136629499</v>
      </c>
      <c r="D112" s="17">
        <v>0.17159237767673699</v>
      </c>
      <c r="E112" s="17">
        <v>0.22720401557633599</v>
      </c>
      <c r="F112" s="17"/>
      <c r="G112" s="17">
        <v>0.215272014683592</v>
      </c>
      <c r="H112" s="17">
        <v>0.196328208015149</v>
      </c>
      <c r="I112" s="17">
        <v>0.20770269293009599</v>
      </c>
      <c r="J112" s="17">
        <v>0.18622819182587899</v>
      </c>
      <c r="K112" s="17">
        <v>0.207781653093179</v>
      </c>
      <c r="L112" s="17">
        <v>0.19169141955188301</v>
      </c>
      <c r="M112" s="17"/>
      <c r="N112" s="17">
        <v>0.137748839913235</v>
      </c>
      <c r="O112" s="17">
        <v>0.204031086512726</v>
      </c>
      <c r="P112" s="17">
        <v>0.22794991374041901</v>
      </c>
      <c r="Q112" s="17">
        <v>0.23911517678991601</v>
      </c>
      <c r="R112" s="17"/>
      <c r="S112" s="17">
        <v>0.174417964407727</v>
      </c>
      <c r="T112" s="17">
        <v>0.20284247729558499</v>
      </c>
      <c r="U112" s="17">
        <v>0.286512162333111</v>
      </c>
      <c r="V112" s="17">
        <v>0.19699514158201001</v>
      </c>
      <c r="W112" s="17">
        <v>0.18995528577822701</v>
      </c>
      <c r="X112" s="17">
        <v>0.21987820870806701</v>
      </c>
      <c r="Y112" s="17">
        <v>0.221014006620329</v>
      </c>
      <c r="Z112" s="17">
        <v>0.15938907449254699</v>
      </c>
      <c r="AA112" s="17">
        <v>0.16316018519282099</v>
      </c>
      <c r="AB112" s="17">
        <v>0.20451336307665799</v>
      </c>
      <c r="AC112" s="17">
        <v>0.181677247814126</v>
      </c>
      <c r="AD112" s="17">
        <v>0.19355755257172899</v>
      </c>
      <c r="AE112" s="17"/>
      <c r="AF112" s="17">
        <v>0.24009110398052899</v>
      </c>
      <c r="AG112" s="17">
        <v>0.236419981378821</v>
      </c>
      <c r="AH112" s="17">
        <v>0.160003317957398</v>
      </c>
      <c r="AI112" s="17">
        <v>0.137536122520443</v>
      </c>
      <c r="AJ112" s="17">
        <v>0.13867007776342699</v>
      </c>
      <c r="AK112" s="17"/>
      <c r="AL112" s="17">
        <v>0.21084902631522201</v>
      </c>
      <c r="AM112" s="17">
        <v>0.18646720362698199</v>
      </c>
      <c r="AN112" s="17">
        <v>0.18643116279080599</v>
      </c>
      <c r="AO112" s="17"/>
      <c r="AP112" s="17">
        <v>0.175860804933683</v>
      </c>
      <c r="AQ112" s="17">
        <v>0.18483831389972</v>
      </c>
      <c r="AR112" s="17">
        <v>0.17635202500609001</v>
      </c>
      <c r="AS112" s="17">
        <v>0.216462387198089</v>
      </c>
      <c r="AT112" s="17">
        <v>0.247497935829286</v>
      </c>
      <c r="AU112" s="17"/>
      <c r="AV112" s="17">
        <v>0.16981386389564301</v>
      </c>
      <c r="AW112" s="17">
        <v>0.17933094765358201</v>
      </c>
      <c r="AX112" s="17">
        <v>0.203364862314422</v>
      </c>
      <c r="AY112" s="17">
        <v>0.203534171158823</v>
      </c>
      <c r="AZ112" s="17">
        <v>0.25483631061039702</v>
      </c>
    </row>
    <row r="113" spans="2:52" x14ac:dyDescent="0.35">
      <c r="B113" t="s">
        <v>127</v>
      </c>
      <c r="C113" s="17">
        <v>6.8555439078720401E-2</v>
      </c>
      <c r="D113" s="17">
        <v>6.7526713638316804E-2</v>
      </c>
      <c r="E113" s="17">
        <v>6.9989851627564006E-2</v>
      </c>
      <c r="F113" s="17"/>
      <c r="G113" s="17">
        <v>5.9618870307025201E-2</v>
      </c>
      <c r="H113" s="17">
        <v>8.8273298840098394E-2</v>
      </c>
      <c r="I113" s="17">
        <v>5.4809769730198001E-2</v>
      </c>
      <c r="J113" s="17">
        <v>8.6356460307580402E-2</v>
      </c>
      <c r="K113" s="17">
        <v>7.0861189776472502E-2</v>
      </c>
      <c r="L113" s="17">
        <v>5.3602065380335399E-2</v>
      </c>
      <c r="M113" s="17"/>
      <c r="N113" s="17">
        <v>4.0405026090464202E-2</v>
      </c>
      <c r="O113" s="17">
        <v>7.34408327643232E-2</v>
      </c>
      <c r="P113" s="17">
        <v>7.8833869119094194E-2</v>
      </c>
      <c r="Q113" s="17">
        <v>8.4679882918110197E-2</v>
      </c>
      <c r="R113" s="17"/>
      <c r="S113" s="17">
        <v>4.8565217440600897E-2</v>
      </c>
      <c r="T113" s="17">
        <v>7.8364505295588305E-2</v>
      </c>
      <c r="U113" s="17">
        <v>4.0704681249760899E-2</v>
      </c>
      <c r="V113" s="17">
        <v>6.07491492855897E-2</v>
      </c>
      <c r="W113" s="17">
        <v>7.8959692093153996E-2</v>
      </c>
      <c r="X113" s="17">
        <v>8.3016028988493806E-2</v>
      </c>
      <c r="Y113" s="17">
        <v>5.95034635924932E-2</v>
      </c>
      <c r="Z113" s="17">
        <v>6.61193504261577E-2</v>
      </c>
      <c r="AA113" s="17">
        <v>7.2203077372417407E-2</v>
      </c>
      <c r="AB113" s="17">
        <v>8.8345254136433196E-2</v>
      </c>
      <c r="AC113" s="17">
        <v>8.4786847314087394E-2</v>
      </c>
      <c r="AD113" s="17">
        <v>7.6956562159342101E-2</v>
      </c>
      <c r="AE113" s="17"/>
      <c r="AF113" s="17">
        <v>9.4129731883176901E-2</v>
      </c>
      <c r="AG113" s="17">
        <v>7.6861966790633701E-2</v>
      </c>
      <c r="AH113" s="17">
        <v>4.3481726590590797E-2</v>
      </c>
      <c r="AI113" s="17">
        <v>3.4012602503761501E-2</v>
      </c>
      <c r="AJ113" s="17">
        <v>5.6622673845142101E-2</v>
      </c>
      <c r="AK113" s="17"/>
      <c r="AL113" s="17">
        <v>7.5966071021262294E-2</v>
      </c>
      <c r="AM113" s="17">
        <v>4.96809339669858E-2</v>
      </c>
      <c r="AN113" s="17">
        <v>0.104805505925014</v>
      </c>
      <c r="AO113" s="17"/>
      <c r="AP113" s="17">
        <v>5.76792871277724E-2</v>
      </c>
      <c r="AQ113" s="17">
        <v>5.4223827946183203E-2</v>
      </c>
      <c r="AR113" s="17">
        <v>6.1679169463260498E-2</v>
      </c>
      <c r="AS113" s="17">
        <v>0.13959581302542801</v>
      </c>
      <c r="AT113" s="17">
        <v>0.115469079702813</v>
      </c>
      <c r="AU113" s="17"/>
      <c r="AV113" s="17">
        <v>4.2656211753897798E-2</v>
      </c>
      <c r="AW113" s="17">
        <v>4.7256509420009703E-2</v>
      </c>
      <c r="AX113" s="17">
        <v>6.5871964123354707E-2</v>
      </c>
      <c r="AY113" s="17">
        <v>9.2978448176687503E-2</v>
      </c>
      <c r="AZ113" s="17">
        <v>7.0983778442399503E-2</v>
      </c>
    </row>
    <row r="114" spans="2:52" x14ac:dyDescent="0.35">
      <c r="B114" t="s">
        <v>96</v>
      </c>
      <c r="C114" s="17">
        <v>4.2133432561031803E-2</v>
      </c>
      <c r="D114" s="17">
        <v>3.07622615046069E-2</v>
      </c>
      <c r="E114" s="17">
        <v>5.2019698511215802E-2</v>
      </c>
      <c r="F114" s="17"/>
      <c r="G114" s="17">
        <v>2.5917442071168299E-2</v>
      </c>
      <c r="H114" s="17">
        <v>6.2963747203314296E-2</v>
      </c>
      <c r="I114" s="17">
        <v>3.6989838374943601E-2</v>
      </c>
      <c r="J114" s="17">
        <v>5.5834876992651397E-2</v>
      </c>
      <c r="K114" s="17">
        <v>5.0141266655377298E-2</v>
      </c>
      <c r="L114" s="17">
        <v>2.36059441270807E-2</v>
      </c>
      <c r="M114" s="17"/>
      <c r="N114" s="17">
        <v>3.0996137310493201E-2</v>
      </c>
      <c r="O114" s="17">
        <v>3.29813479439649E-2</v>
      </c>
      <c r="P114" s="17">
        <v>3.3900283124609597E-2</v>
      </c>
      <c r="Q114" s="17">
        <v>7.0373625719621594E-2</v>
      </c>
      <c r="R114" s="17"/>
      <c r="S114" s="17">
        <v>3.38091298079315E-2</v>
      </c>
      <c r="T114" s="17">
        <v>5.2598630842329797E-2</v>
      </c>
      <c r="U114" s="17">
        <v>4.3456273553816802E-2</v>
      </c>
      <c r="V114" s="17">
        <v>6.1187970645687401E-2</v>
      </c>
      <c r="W114" s="17">
        <v>4.2022574540961199E-2</v>
      </c>
      <c r="X114" s="17">
        <v>5.0600780259281802E-2</v>
      </c>
      <c r="Y114" s="17">
        <v>5.1132786966174397E-2</v>
      </c>
      <c r="Z114" s="17">
        <v>2.84161977789954E-2</v>
      </c>
      <c r="AA114" s="17">
        <v>3.79803929104418E-2</v>
      </c>
      <c r="AB114" s="17">
        <v>2.76784778923071E-2</v>
      </c>
      <c r="AC114" s="17">
        <v>2.6856527475430901E-2</v>
      </c>
      <c r="AD114" s="17">
        <v>2.8138309694509402E-2</v>
      </c>
      <c r="AE114" s="17"/>
      <c r="AF114" s="17">
        <v>5.5958851539458197E-2</v>
      </c>
      <c r="AG114" s="17">
        <v>3.7836864839644803E-2</v>
      </c>
      <c r="AH114" s="17">
        <v>3.5572999369777397E-2</v>
      </c>
      <c r="AI114" s="17">
        <v>1.73640379233908E-2</v>
      </c>
      <c r="AJ114" s="17">
        <v>1.25890627539314E-2</v>
      </c>
      <c r="AK114" s="17"/>
      <c r="AL114" s="17">
        <v>2.7529905224460301E-2</v>
      </c>
      <c r="AM114" s="17">
        <v>3.17688119083019E-2</v>
      </c>
      <c r="AN114" s="17">
        <v>9.0701956787190105E-2</v>
      </c>
      <c r="AO114" s="17"/>
      <c r="AP114" s="17">
        <v>2.0201913896507901E-2</v>
      </c>
      <c r="AQ114" s="17">
        <v>3.5241677050938197E-2</v>
      </c>
      <c r="AR114" s="17">
        <v>2.9488295247023899E-2</v>
      </c>
      <c r="AS114" s="17">
        <v>0</v>
      </c>
      <c r="AT114" s="17">
        <v>0.10066752230875101</v>
      </c>
      <c r="AU114" s="17"/>
      <c r="AV114" s="17">
        <v>1.51171116811389E-2</v>
      </c>
      <c r="AW114" s="17">
        <v>3.2725099791113398E-2</v>
      </c>
      <c r="AX114" s="17">
        <v>3.5773323875975697E-2</v>
      </c>
      <c r="AY114" s="17">
        <v>2.39590799676055E-2</v>
      </c>
      <c r="AZ114" s="17">
        <v>0.140295041385117</v>
      </c>
    </row>
    <row r="115" spans="2:52" x14ac:dyDescent="0.35">
      <c r="B115" t="s">
        <v>128</v>
      </c>
      <c r="C115" s="17">
        <v>0.68948548699395296</v>
      </c>
      <c r="D115" s="17">
        <v>0.73011864718033903</v>
      </c>
      <c r="E115" s="17">
        <v>0.65078643428488403</v>
      </c>
      <c r="F115" s="17"/>
      <c r="G115" s="17">
        <v>0.69919167293821405</v>
      </c>
      <c r="H115" s="17">
        <v>0.65243474594143802</v>
      </c>
      <c r="I115" s="17">
        <v>0.70049769896476199</v>
      </c>
      <c r="J115" s="17">
        <v>0.67158047087388895</v>
      </c>
      <c r="K115" s="17">
        <v>0.67121589047497099</v>
      </c>
      <c r="L115" s="17">
        <v>0.73110057094070102</v>
      </c>
      <c r="M115" s="17"/>
      <c r="N115" s="17">
        <v>0.79084999668580702</v>
      </c>
      <c r="O115" s="17">
        <v>0.68954673277898604</v>
      </c>
      <c r="P115" s="17">
        <v>0.65931593401587696</v>
      </c>
      <c r="Q115" s="17">
        <v>0.60583131457235195</v>
      </c>
      <c r="R115" s="17"/>
      <c r="S115" s="17">
        <v>0.74320768834373996</v>
      </c>
      <c r="T115" s="17">
        <v>0.66619438656649699</v>
      </c>
      <c r="U115" s="17">
        <v>0.62932688286331195</v>
      </c>
      <c r="V115" s="17">
        <v>0.68106773848671298</v>
      </c>
      <c r="W115" s="17">
        <v>0.689062447587658</v>
      </c>
      <c r="X115" s="17">
        <v>0.64650498204415796</v>
      </c>
      <c r="Y115" s="17">
        <v>0.66834974282100301</v>
      </c>
      <c r="Z115" s="17">
        <v>0.7460753773023</v>
      </c>
      <c r="AA115" s="17">
        <v>0.72665634452432004</v>
      </c>
      <c r="AB115" s="17">
        <v>0.67946290489460204</v>
      </c>
      <c r="AC115" s="17">
        <v>0.706679377396355</v>
      </c>
      <c r="AD115" s="17">
        <v>0.70134757557441996</v>
      </c>
      <c r="AE115" s="17"/>
      <c r="AF115" s="17">
        <v>0.609820312596836</v>
      </c>
      <c r="AG115" s="17">
        <v>0.64888118699090003</v>
      </c>
      <c r="AH115" s="17">
        <v>0.76094195608223303</v>
      </c>
      <c r="AI115" s="17">
        <v>0.81108723705240404</v>
      </c>
      <c r="AJ115" s="17">
        <v>0.79211818563750003</v>
      </c>
      <c r="AK115" s="17"/>
      <c r="AL115" s="17">
        <v>0.685654997439056</v>
      </c>
      <c r="AM115" s="17">
        <v>0.73208305049773004</v>
      </c>
      <c r="AN115" s="17">
        <v>0.61806137449698995</v>
      </c>
      <c r="AO115" s="17"/>
      <c r="AP115" s="17">
        <v>0.74625799404203697</v>
      </c>
      <c r="AQ115" s="17">
        <v>0.72569618110315903</v>
      </c>
      <c r="AR115" s="17">
        <v>0.73248051028362504</v>
      </c>
      <c r="AS115" s="17">
        <v>0.64394179977648303</v>
      </c>
      <c r="AT115" s="17">
        <v>0.53636546215915004</v>
      </c>
      <c r="AU115" s="17"/>
      <c r="AV115" s="17">
        <v>0.77241281266932005</v>
      </c>
      <c r="AW115" s="17">
        <v>0.740687443135295</v>
      </c>
      <c r="AX115" s="17">
        <v>0.694989849686247</v>
      </c>
      <c r="AY115" s="17">
        <v>0.67952830069688397</v>
      </c>
      <c r="AZ115" s="17">
        <v>0.53388486956208603</v>
      </c>
    </row>
    <row r="116" spans="2:52" x14ac:dyDescent="0.35">
      <c r="B116" t="s">
        <v>93</v>
      </c>
      <c r="C116" s="17">
        <v>-0.64735205443292099</v>
      </c>
      <c r="D116" s="17">
        <v>-0.69935638567573299</v>
      </c>
      <c r="E116" s="17">
        <v>-0.59876673577366901</v>
      </c>
      <c r="F116" s="17"/>
      <c r="G116" s="17">
        <v>-0.67327423086704596</v>
      </c>
      <c r="H116" s="17">
        <v>-0.58947099873812403</v>
      </c>
      <c r="I116" s="17">
        <v>-0.66350786058981803</v>
      </c>
      <c r="J116" s="17">
        <v>-0.61574559388123795</v>
      </c>
      <c r="K116" s="17">
        <v>-0.621074623819594</v>
      </c>
      <c r="L116" s="17">
        <v>-0.70749462681362096</v>
      </c>
      <c r="M116" s="17"/>
      <c r="N116" s="17">
        <v>-0.75985385937531402</v>
      </c>
      <c r="O116" s="17">
        <v>-0.65656538483502103</v>
      </c>
      <c r="P116" s="17">
        <v>-0.62541565089126805</v>
      </c>
      <c r="Q116" s="17">
        <v>-0.53545768885273104</v>
      </c>
      <c r="R116" s="17"/>
      <c r="S116" s="17">
        <v>-0.70939855853580902</v>
      </c>
      <c r="T116" s="17">
        <v>-0.61359575572416702</v>
      </c>
      <c r="U116" s="17">
        <v>-0.58587060930949497</v>
      </c>
      <c r="V116" s="17">
        <v>-0.61987976784102505</v>
      </c>
      <c r="W116" s="17">
        <v>-0.64703987304669597</v>
      </c>
      <c r="X116" s="17">
        <v>-0.59590420178487602</v>
      </c>
      <c r="Y116" s="17">
        <v>-0.61721695585482905</v>
      </c>
      <c r="Z116" s="17">
        <v>-0.71765917952330405</v>
      </c>
      <c r="AA116" s="17">
        <v>-0.68867595161387796</v>
      </c>
      <c r="AB116" s="17">
        <v>-0.651784427002294</v>
      </c>
      <c r="AC116" s="17">
        <v>-0.67982284992092401</v>
      </c>
      <c r="AD116" s="17">
        <v>-0.67320926587991003</v>
      </c>
      <c r="AE116" s="17"/>
      <c r="AF116" s="17">
        <v>-0.55386146105737799</v>
      </c>
      <c r="AG116" s="17">
        <v>-0.61104432215125504</v>
      </c>
      <c r="AH116" s="17">
        <v>-0.72536895671245605</v>
      </c>
      <c r="AI116" s="17">
        <v>-0.79372319912901301</v>
      </c>
      <c r="AJ116" s="17">
        <v>-0.77952912288356802</v>
      </c>
      <c r="AK116" s="17"/>
      <c r="AL116" s="17">
        <v>-0.65812509221459503</v>
      </c>
      <c r="AM116" s="17">
        <v>-0.70031423858942898</v>
      </c>
      <c r="AN116" s="17">
        <v>-0.52735941770979999</v>
      </c>
      <c r="AO116" s="17"/>
      <c r="AP116" s="17">
        <v>-0.72605608014552903</v>
      </c>
      <c r="AQ116" s="17">
        <v>-0.69045450405222097</v>
      </c>
      <c r="AR116" s="17">
        <v>-0.70299221503660103</v>
      </c>
      <c r="AS116" s="17">
        <v>-0.64394179977648303</v>
      </c>
      <c r="AT116" s="17">
        <v>-0.43569793985039901</v>
      </c>
      <c r="AU116" s="17"/>
      <c r="AV116" s="17">
        <v>-0.757295700988181</v>
      </c>
      <c r="AW116" s="17">
        <v>-0.70796234334418195</v>
      </c>
      <c r="AX116" s="17">
        <v>-0.65921652581027201</v>
      </c>
      <c r="AY116" s="17">
        <v>-0.65556922072927803</v>
      </c>
      <c r="AZ116" s="17">
        <v>-0.39358982817696903</v>
      </c>
    </row>
    <row r="117" spans="2:52" x14ac:dyDescent="0.35">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row>
    <row r="118" spans="2:52" x14ac:dyDescent="0.35">
      <c r="B118" s="6" t="s">
        <v>142</v>
      </c>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7"/>
      <c r="AY118" s="17"/>
      <c r="AZ118" s="17"/>
    </row>
    <row r="119" spans="2:52" x14ac:dyDescent="0.35">
      <c r="B119" s="24" t="s">
        <v>196</v>
      </c>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c r="AX119" s="17"/>
      <c r="AY119" s="17"/>
      <c r="AZ119" s="17"/>
    </row>
    <row r="120" spans="2:52" x14ac:dyDescent="0.35">
      <c r="B120" t="s">
        <v>130</v>
      </c>
      <c r="C120" s="17">
        <v>0.54057110839351497</v>
      </c>
      <c r="D120" s="17">
        <v>0.52420889124111203</v>
      </c>
      <c r="E120" s="17">
        <v>0.55911621600906303</v>
      </c>
      <c r="F120" s="17"/>
      <c r="G120" s="17">
        <v>0.44385258622986001</v>
      </c>
      <c r="H120" s="17">
        <v>0.43015683990390502</v>
      </c>
      <c r="I120" s="17">
        <v>0.49650313421539699</v>
      </c>
      <c r="J120" s="17">
        <v>0.53531861244050905</v>
      </c>
      <c r="K120" s="17">
        <v>0.612067983589477</v>
      </c>
      <c r="L120" s="17">
        <v>0.68104632020163702</v>
      </c>
      <c r="M120" s="17"/>
      <c r="N120" s="17">
        <v>0.56550988632246402</v>
      </c>
      <c r="O120" s="17">
        <v>0.55356467502312401</v>
      </c>
      <c r="P120" s="17">
        <v>0.49851823550472102</v>
      </c>
      <c r="Q120" s="17">
        <v>0.53172204597505601</v>
      </c>
      <c r="R120" s="17"/>
      <c r="S120" s="17">
        <v>0.459449772995418</v>
      </c>
      <c r="T120" s="17">
        <v>0.580413011172911</v>
      </c>
      <c r="U120" s="17">
        <v>0.60088877308896704</v>
      </c>
      <c r="V120" s="17">
        <v>0.50455943281365301</v>
      </c>
      <c r="W120" s="17">
        <v>0.538332791776306</v>
      </c>
      <c r="X120" s="17">
        <v>0.51003260358661395</v>
      </c>
      <c r="Y120" s="17">
        <v>0.58842717538688005</v>
      </c>
      <c r="Z120" s="17">
        <v>0.57591425631070203</v>
      </c>
      <c r="AA120" s="17">
        <v>0.52689324473388699</v>
      </c>
      <c r="AB120" s="17">
        <v>0.57731899932515696</v>
      </c>
      <c r="AC120" s="17">
        <v>0.525377036921991</v>
      </c>
      <c r="AD120" s="17">
        <v>0.60728489987739398</v>
      </c>
      <c r="AE120" s="17"/>
      <c r="AF120" s="17">
        <v>0.53181342111468899</v>
      </c>
      <c r="AG120" s="17">
        <v>0.55241102845717505</v>
      </c>
      <c r="AH120" s="17">
        <v>0.52113735862456101</v>
      </c>
      <c r="AI120" s="17">
        <v>0.53241579609487799</v>
      </c>
      <c r="AJ120" s="17">
        <v>0.47130976236748701</v>
      </c>
      <c r="AK120" s="17"/>
      <c r="AL120" s="17">
        <v>0.56208152431200398</v>
      </c>
      <c r="AM120" s="17">
        <v>0.53077980548135695</v>
      </c>
      <c r="AN120" s="17">
        <v>0.54390217988994805</v>
      </c>
      <c r="AO120" s="17"/>
      <c r="AP120" s="17">
        <v>0.57084002588587501</v>
      </c>
      <c r="AQ120" s="17">
        <v>0.48421437738161299</v>
      </c>
      <c r="AR120" s="17">
        <v>0.52342962885904898</v>
      </c>
      <c r="AS120" s="17">
        <v>0.50576550775533802</v>
      </c>
      <c r="AT120" s="17">
        <v>0.58861757942044601</v>
      </c>
      <c r="AU120" s="17"/>
      <c r="AV120" s="17">
        <v>0.56475299147980795</v>
      </c>
      <c r="AW120" s="17">
        <v>0.49452821024789201</v>
      </c>
      <c r="AX120" s="17">
        <v>0.52703970269356903</v>
      </c>
      <c r="AY120" s="17">
        <v>0.56404334974764003</v>
      </c>
      <c r="AZ120" s="17">
        <v>0.66592061803606395</v>
      </c>
    </row>
    <row r="121" spans="2:52" x14ac:dyDescent="0.35">
      <c r="B121" t="s">
        <v>131</v>
      </c>
      <c r="C121" s="17">
        <v>0.435128423695885</v>
      </c>
      <c r="D121" s="17">
        <v>0.46695140373509603</v>
      </c>
      <c r="E121" s="17">
        <v>0.40070781108883302</v>
      </c>
      <c r="F121" s="17"/>
      <c r="G121" s="17">
        <v>0.37497997871142102</v>
      </c>
      <c r="H121" s="17">
        <v>0.44032625617426102</v>
      </c>
      <c r="I121" s="17">
        <v>0.43792426691223901</v>
      </c>
      <c r="J121" s="17">
        <v>0.44488664717038201</v>
      </c>
      <c r="K121" s="17">
        <v>0.42985204668913801</v>
      </c>
      <c r="L121" s="17">
        <v>0.46387376070493103</v>
      </c>
      <c r="M121" s="17"/>
      <c r="N121" s="17">
        <v>0.46041032998972897</v>
      </c>
      <c r="O121" s="17">
        <v>0.43064746755975097</v>
      </c>
      <c r="P121" s="17">
        <v>0.42073871473038099</v>
      </c>
      <c r="Q121" s="17">
        <v>0.421825454056517</v>
      </c>
      <c r="R121" s="17"/>
      <c r="S121" s="17">
        <v>0.43543377444777998</v>
      </c>
      <c r="T121" s="17">
        <v>0.43374351329011401</v>
      </c>
      <c r="U121" s="17">
        <v>0.42155261603121602</v>
      </c>
      <c r="V121" s="17">
        <v>0.48413772881873401</v>
      </c>
      <c r="W121" s="17">
        <v>0.40469591736785299</v>
      </c>
      <c r="X121" s="17">
        <v>0.41187190860314998</v>
      </c>
      <c r="Y121" s="17">
        <v>0.42566704410779799</v>
      </c>
      <c r="Z121" s="17">
        <v>0.45232645694952001</v>
      </c>
      <c r="AA121" s="17">
        <v>0.36305025790713003</v>
      </c>
      <c r="AB121" s="17">
        <v>0.458423511472904</v>
      </c>
      <c r="AC121" s="17">
        <v>0.51421553775648499</v>
      </c>
      <c r="AD121" s="17">
        <v>0.536400603967219</v>
      </c>
      <c r="AE121" s="17"/>
      <c r="AF121" s="17">
        <v>0.42208564305365798</v>
      </c>
      <c r="AG121" s="17">
        <v>0.41981881901412099</v>
      </c>
      <c r="AH121" s="17">
        <v>0.41901942232178202</v>
      </c>
      <c r="AI121" s="17">
        <v>0.47848020049100398</v>
      </c>
      <c r="AJ121" s="17">
        <v>0.52584672540618405</v>
      </c>
      <c r="AK121" s="17"/>
      <c r="AL121" s="17">
        <v>0.44577515653039002</v>
      </c>
      <c r="AM121" s="17">
        <v>0.43658125094059702</v>
      </c>
      <c r="AN121" s="17">
        <v>0.39505652668034702</v>
      </c>
      <c r="AO121" s="17"/>
      <c r="AP121" s="17">
        <v>0.46836476311884301</v>
      </c>
      <c r="AQ121" s="17">
        <v>0.41382994330325301</v>
      </c>
      <c r="AR121" s="17">
        <v>0.47392605868302201</v>
      </c>
      <c r="AS121" s="17">
        <v>0.36700822553024798</v>
      </c>
      <c r="AT121" s="17">
        <v>0.43136498653647998</v>
      </c>
      <c r="AU121" s="17"/>
      <c r="AV121" s="17">
        <v>0.47983348617167298</v>
      </c>
      <c r="AW121" s="17">
        <v>0.43120269070032102</v>
      </c>
      <c r="AX121" s="17">
        <v>0.47861338599932701</v>
      </c>
      <c r="AY121" s="17">
        <v>0.39283449092075201</v>
      </c>
      <c r="AZ121" s="17">
        <v>0.365538837027229</v>
      </c>
    </row>
    <row r="122" spans="2:52" x14ac:dyDescent="0.35">
      <c r="B122" t="s">
        <v>132</v>
      </c>
      <c r="C122" s="17">
        <v>0.37375437803186501</v>
      </c>
      <c r="D122" s="17">
        <v>0.39450273321590101</v>
      </c>
      <c r="E122" s="17">
        <v>0.350605342600039</v>
      </c>
      <c r="F122" s="17"/>
      <c r="G122" s="17">
        <v>0.33420106177232001</v>
      </c>
      <c r="H122" s="17">
        <v>0.38909443249646503</v>
      </c>
      <c r="I122" s="17">
        <v>0.36580540435214798</v>
      </c>
      <c r="J122" s="17">
        <v>0.320309064493841</v>
      </c>
      <c r="K122" s="17">
        <v>0.39149687008310502</v>
      </c>
      <c r="L122" s="17">
        <v>0.42118755567729099</v>
      </c>
      <c r="M122" s="17"/>
      <c r="N122" s="17">
        <v>0.427316540865118</v>
      </c>
      <c r="O122" s="17">
        <v>0.36416342709767002</v>
      </c>
      <c r="P122" s="17">
        <v>0.35847901012323002</v>
      </c>
      <c r="Q122" s="17">
        <v>0.33008043433693302</v>
      </c>
      <c r="R122" s="17"/>
      <c r="S122" s="17">
        <v>0.400170989703513</v>
      </c>
      <c r="T122" s="17">
        <v>0.39400619453936597</v>
      </c>
      <c r="U122" s="17">
        <v>0.37065440559464902</v>
      </c>
      <c r="V122" s="17">
        <v>0.36362103568659798</v>
      </c>
      <c r="W122" s="17">
        <v>0.36702855031530501</v>
      </c>
      <c r="X122" s="17">
        <v>0.34494838316235399</v>
      </c>
      <c r="Y122" s="17">
        <v>0.350021022966294</v>
      </c>
      <c r="Z122" s="17">
        <v>0.30978638283976501</v>
      </c>
      <c r="AA122" s="17">
        <v>0.30809375075155099</v>
      </c>
      <c r="AB122" s="17">
        <v>0.429004412199813</v>
      </c>
      <c r="AC122" s="17">
        <v>0.39270229388761702</v>
      </c>
      <c r="AD122" s="17">
        <v>0.49390129127045901</v>
      </c>
      <c r="AE122" s="17"/>
      <c r="AF122" s="17">
        <v>0.33314928058788801</v>
      </c>
      <c r="AG122" s="17">
        <v>0.31353588661051002</v>
      </c>
      <c r="AH122" s="17">
        <v>0.411344267192988</v>
      </c>
      <c r="AI122" s="17">
        <v>0.43994804107258401</v>
      </c>
      <c r="AJ122" s="17">
        <v>0.58400841690363203</v>
      </c>
      <c r="AK122" s="17"/>
      <c r="AL122" s="17">
        <v>0.34277094728920199</v>
      </c>
      <c r="AM122" s="17">
        <v>0.40037139126216598</v>
      </c>
      <c r="AN122" s="17">
        <v>0.37180334438033302</v>
      </c>
      <c r="AO122" s="17"/>
      <c r="AP122" s="17">
        <v>0.38786121828387998</v>
      </c>
      <c r="AQ122" s="17">
        <v>0.363187643136059</v>
      </c>
      <c r="AR122" s="17">
        <v>0.446173685493296</v>
      </c>
      <c r="AS122" s="17">
        <v>0.189333782327507</v>
      </c>
      <c r="AT122" s="17">
        <v>0.355754682696862</v>
      </c>
      <c r="AU122" s="17"/>
      <c r="AV122" s="17">
        <v>0.43050085631056101</v>
      </c>
      <c r="AW122" s="17">
        <v>0.37034224690063999</v>
      </c>
      <c r="AX122" s="17">
        <v>0.44730423351670801</v>
      </c>
      <c r="AY122" s="17">
        <v>0.29628347693357399</v>
      </c>
      <c r="AZ122" s="17">
        <v>0.30959133229534702</v>
      </c>
    </row>
    <row r="123" spans="2:52" x14ac:dyDescent="0.35">
      <c r="B123" t="s">
        <v>133</v>
      </c>
      <c r="C123" s="17">
        <v>0.36379766131914099</v>
      </c>
      <c r="D123" s="17">
        <v>0.39567817984613102</v>
      </c>
      <c r="E123" s="17">
        <v>0.32803746485126101</v>
      </c>
      <c r="F123" s="17"/>
      <c r="G123" s="17">
        <v>0.32892064743830202</v>
      </c>
      <c r="H123" s="17">
        <v>0.33889277030647802</v>
      </c>
      <c r="I123" s="17">
        <v>0.32553465512728202</v>
      </c>
      <c r="J123" s="17">
        <v>0.34734950485270899</v>
      </c>
      <c r="K123" s="17">
        <v>0.38348955322049399</v>
      </c>
      <c r="L123" s="17">
        <v>0.43523876025043301</v>
      </c>
      <c r="M123" s="17"/>
      <c r="N123" s="17">
        <v>0.38515093622583002</v>
      </c>
      <c r="O123" s="17">
        <v>0.36708384672333599</v>
      </c>
      <c r="P123" s="17">
        <v>0.34974795924337299</v>
      </c>
      <c r="Q123" s="17">
        <v>0.34073307239462802</v>
      </c>
      <c r="R123" s="17"/>
      <c r="S123" s="17">
        <v>0.35574373049811597</v>
      </c>
      <c r="T123" s="17">
        <v>0.35331018565431599</v>
      </c>
      <c r="U123" s="17">
        <v>0.33471391987125398</v>
      </c>
      <c r="V123" s="17">
        <v>0.39630141058458201</v>
      </c>
      <c r="W123" s="17">
        <v>0.35583327321159502</v>
      </c>
      <c r="X123" s="17">
        <v>0.351731589133916</v>
      </c>
      <c r="Y123" s="17">
        <v>0.36357331078779298</v>
      </c>
      <c r="Z123" s="17">
        <v>0.39656453009425502</v>
      </c>
      <c r="AA123" s="17">
        <v>0.325459041827175</v>
      </c>
      <c r="AB123" s="17">
        <v>0.38857933982605802</v>
      </c>
      <c r="AC123" s="17">
        <v>0.34718014008318798</v>
      </c>
      <c r="AD123" s="17">
        <v>0.53403938656669803</v>
      </c>
      <c r="AE123" s="17"/>
      <c r="AF123" s="17">
        <v>0.35405589080786198</v>
      </c>
      <c r="AG123" s="17">
        <v>0.36109794344662199</v>
      </c>
      <c r="AH123" s="17">
        <v>0.35591193347391697</v>
      </c>
      <c r="AI123" s="17">
        <v>0.39201461311886798</v>
      </c>
      <c r="AJ123" s="17">
        <v>0.47751055097485701</v>
      </c>
      <c r="AK123" s="17"/>
      <c r="AL123" s="17">
        <v>0.345805255726434</v>
      </c>
      <c r="AM123" s="17">
        <v>0.38458552926852602</v>
      </c>
      <c r="AN123" s="17">
        <v>0.36616575944777302</v>
      </c>
      <c r="AO123" s="17"/>
      <c r="AP123" s="17">
        <v>0.36792588079618499</v>
      </c>
      <c r="AQ123" s="17">
        <v>0.35852535370608102</v>
      </c>
      <c r="AR123" s="17">
        <v>0.39373289418231899</v>
      </c>
      <c r="AS123" s="17">
        <v>0.30976477601872499</v>
      </c>
      <c r="AT123" s="17">
        <v>0.32782585085750499</v>
      </c>
      <c r="AU123" s="17"/>
      <c r="AV123" s="17">
        <v>0.35488673935304599</v>
      </c>
      <c r="AW123" s="17">
        <v>0.36374961698707298</v>
      </c>
      <c r="AX123" s="17">
        <v>0.40445516969867101</v>
      </c>
      <c r="AY123" s="17">
        <v>0.34187196588348101</v>
      </c>
      <c r="AZ123" s="17">
        <v>0.349308807292046</v>
      </c>
    </row>
    <row r="124" spans="2:52" x14ac:dyDescent="0.35">
      <c r="B124" t="s">
        <v>134</v>
      </c>
      <c r="C124" s="17">
        <v>0.350718954960833</v>
      </c>
      <c r="D124" s="17">
        <v>0.38466791697073199</v>
      </c>
      <c r="E124" s="17">
        <v>0.31264872360505402</v>
      </c>
      <c r="F124" s="17"/>
      <c r="G124" s="17">
        <v>0.31973177074076198</v>
      </c>
      <c r="H124" s="17">
        <v>0.33442134328679002</v>
      </c>
      <c r="I124" s="17">
        <v>0.32186018486564399</v>
      </c>
      <c r="J124" s="17">
        <v>0.32492437282342501</v>
      </c>
      <c r="K124" s="17">
        <v>0.36294133541893098</v>
      </c>
      <c r="L124" s="17">
        <v>0.41708503519288298</v>
      </c>
      <c r="M124" s="17"/>
      <c r="N124" s="17">
        <v>0.39059616735562902</v>
      </c>
      <c r="O124" s="17">
        <v>0.34188130936252098</v>
      </c>
      <c r="P124" s="17">
        <v>0.31565642026442498</v>
      </c>
      <c r="Q124" s="17">
        <v>0.341968198460539</v>
      </c>
      <c r="R124" s="17"/>
      <c r="S124" s="17">
        <v>0.34427776039598901</v>
      </c>
      <c r="T124" s="17">
        <v>0.36484248528685798</v>
      </c>
      <c r="U124" s="17">
        <v>0.36009385970740398</v>
      </c>
      <c r="V124" s="17">
        <v>0.33812634400238401</v>
      </c>
      <c r="W124" s="17">
        <v>0.359000313073776</v>
      </c>
      <c r="X124" s="17">
        <v>0.36096912253823898</v>
      </c>
      <c r="Y124" s="17">
        <v>0.35288563452641403</v>
      </c>
      <c r="Z124" s="17">
        <v>0.31531520323144702</v>
      </c>
      <c r="AA124" s="17">
        <v>0.34284671915713799</v>
      </c>
      <c r="AB124" s="17">
        <v>0.36286533717022501</v>
      </c>
      <c r="AC124" s="17">
        <v>0.306993907471172</v>
      </c>
      <c r="AD124" s="17">
        <v>0.39700346747543702</v>
      </c>
      <c r="AE124" s="17"/>
      <c r="AF124" s="17">
        <v>0.34242858601352599</v>
      </c>
      <c r="AG124" s="17">
        <v>0.33412897401675001</v>
      </c>
      <c r="AH124" s="17">
        <v>0.35079629772529602</v>
      </c>
      <c r="AI124" s="17">
        <v>0.36959007773980002</v>
      </c>
      <c r="AJ124" s="17">
        <v>0.364494403164418</v>
      </c>
      <c r="AK124" s="17"/>
      <c r="AL124" s="17">
        <v>0.350569387108496</v>
      </c>
      <c r="AM124" s="17">
        <v>0.35302517510678899</v>
      </c>
      <c r="AN124" s="17">
        <v>0.331980212881895</v>
      </c>
      <c r="AO124" s="17"/>
      <c r="AP124" s="17">
        <v>0.37906752508932001</v>
      </c>
      <c r="AQ124" s="17">
        <v>0.32711633130714501</v>
      </c>
      <c r="AR124" s="17">
        <v>0.36114064886805203</v>
      </c>
      <c r="AS124" s="17">
        <v>0.19182616954777201</v>
      </c>
      <c r="AT124" s="17">
        <v>0.33260311646520302</v>
      </c>
      <c r="AU124" s="17"/>
      <c r="AV124" s="17">
        <v>0.39149140050810899</v>
      </c>
      <c r="AW124" s="17">
        <v>0.345451124998784</v>
      </c>
      <c r="AX124" s="17">
        <v>0.37640995143810102</v>
      </c>
      <c r="AY124" s="17">
        <v>0.30391892616806498</v>
      </c>
      <c r="AZ124" s="17">
        <v>0.31243446619787602</v>
      </c>
    </row>
    <row r="125" spans="2:52" x14ac:dyDescent="0.35">
      <c r="B125" t="s">
        <v>135</v>
      </c>
      <c r="C125" s="17">
        <v>0.339439111771001</v>
      </c>
      <c r="D125" s="17">
        <v>0.33879265627593602</v>
      </c>
      <c r="E125" s="17">
        <v>0.339885430301611</v>
      </c>
      <c r="F125" s="17"/>
      <c r="G125" s="17">
        <v>0.37144797463010698</v>
      </c>
      <c r="H125" s="17">
        <v>0.29309543459049198</v>
      </c>
      <c r="I125" s="17">
        <v>0.34038725515469098</v>
      </c>
      <c r="J125" s="17">
        <v>0.31943427801616597</v>
      </c>
      <c r="K125" s="17">
        <v>0.32933146937952201</v>
      </c>
      <c r="L125" s="17">
        <v>0.374673281935821</v>
      </c>
      <c r="M125" s="17"/>
      <c r="N125" s="17">
        <v>0.338989169989311</v>
      </c>
      <c r="O125" s="17">
        <v>0.35198568102823902</v>
      </c>
      <c r="P125" s="17">
        <v>0.32711014674130001</v>
      </c>
      <c r="Q125" s="17">
        <v>0.33753304202851098</v>
      </c>
      <c r="R125" s="17"/>
      <c r="S125" s="17">
        <v>0.329897477644572</v>
      </c>
      <c r="T125" s="17">
        <v>0.329987066885085</v>
      </c>
      <c r="U125" s="17">
        <v>0.34251689846627598</v>
      </c>
      <c r="V125" s="17">
        <v>0.33417374586201398</v>
      </c>
      <c r="W125" s="17">
        <v>0.29831378478825699</v>
      </c>
      <c r="X125" s="17">
        <v>0.37088115627551199</v>
      </c>
      <c r="Y125" s="17">
        <v>0.38589715742585401</v>
      </c>
      <c r="Z125" s="17">
        <v>0.383039336271636</v>
      </c>
      <c r="AA125" s="17">
        <v>0.29832172900480303</v>
      </c>
      <c r="AB125" s="17">
        <v>0.36452084724318101</v>
      </c>
      <c r="AC125" s="17">
        <v>0.31706176017420801</v>
      </c>
      <c r="AD125" s="17">
        <v>0.363961820764514</v>
      </c>
      <c r="AE125" s="17"/>
      <c r="AF125" s="17">
        <v>0.34983447307836402</v>
      </c>
      <c r="AG125" s="17">
        <v>0.35222950363427002</v>
      </c>
      <c r="AH125" s="17">
        <v>0.326851851878871</v>
      </c>
      <c r="AI125" s="17">
        <v>0.31189829821542098</v>
      </c>
      <c r="AJ125" s="17">
        <v>0.30914180845225597</v>
      </c>
      <c r="AK125" s="17"/>
      <c r="AL125" s="17">
        <v>0.339071697328786</v>
      </c>
      <c r="AM125" s="17">
        <v>0.31875886798855801</v>
      </c>
      <c r="AN125" s="17">
        <v>0.36467331480543802</v>
      </c>
      <c r="AO125" s="17"/>
      <c r="AP125" s="17">
        <v>0.34273934804261702</v>
      </c>
      <c r="AQ125" s="17">
        <v>0.30576605774543603</v>
      </c>
      <c r="AR125" s="17">
        <v>0.30565484631207201</v>
      </c>
      <c r="AS125" s="17">
        <v>0.29072054418418197</v>
      </c>
      <c r="AT125" s="17">
        <v>0.40763813131795301</v>
      </c>
      <c r="AU125" s="17"/>
      <c r="AV125" s="17">
        <v>0.344086942100846</v>
      </c>
      <c r="AW125" s="17">
        <v>0.32938140941715499</v>
      </c>
      <c r="AX125" s="17">
        <v>0.28648605855932202</v>
      </c>
      <c r="AY125" s="17">
        <v>0.36359530286279301</v>
      </c>
      <c r="AZ125" s="17">
        <v>0.37706456972277302</v>
      </c>
    </row>
    <row r="126" spans="2:52" x14ac:dyDescent="0.35">
      <c r="B126" t="s">
        <v>136</v>
      </c>
      <c r="C126" s="17">
        <v>0.31451136090957299</v>
      </c>
      <c r="D126" s="17">
        <v>0.320500540450184</v>
      </c>
      <c r="E126" s="17">
        <v>0.308736229835327</v>
      </c>
      <c r="F126" s="17"/>
      <c r="G126" s="17">
        <v>0.35193883900305301</v>
      </c>
      <c r="H126" s="17">
        <v>0.27859119821803202</v>
      </c>
      <c r="I126" s="17">
        <v>0.31212500108583002</v>
      </c>
      <c r="J126" s="17">
        <v>0.29995949405976502</v>
      </c>
      <c r="K126" s="17">
        <v>0.30677082668862599</v>
      </c>
      <c r="L126" s="17">
        <v>0.33544010812895902</v>
      </c>
      <c r="M126" s="17"/>
      <c r="N126" s="17">
        <v>0.30119166184589102</v>
      </c>
      <c r="O126" s="17">
        <v>0.32707177321033998</v>
      </c>
      <c r="P126" s="17">
        <v>0.335958400428155</v>
      </c>
      <c r="Q126" s="17">
        <v>0.297119758541525</v>
      </c>
      <c r="R126" s="17"/>
      <c r="S126" s="17">
        <v>0.322997590471856</v>
      </c>
      <c r="T126" s="17">
        <v>0.32980375885056701</v>
      </c>
      <c r="U126" s="17">
        <v>0.338480847982573</v>
      </c>
      <c r="V126" s="17">
        <v>0.30963381725448502</v>
      </c>
      <c r="W126" s="17">
        <v>0.30542286633910798</v>
      </c>
      <c r="X126" s="17">
        <v>0.284927708932602</v>
      </c>
      <c r="Y126" s="17">
        <v>0.33826382362163898</v>
      </c>
      <c r="Z126" s="17">
        <v>0.24982146627483101</v>
      </c>
      <c r="AA126" s="17">
        <v>0.317762152215676</v>
      </c>
      <c r="AB126" s="17">
        <v>0.32076528359648798</v>
      </c>
      <c r="AC126" s="17">
        <v>0.301510570646916</v>
      </c>
      <c r="AD126" s="17">
        <v>0.28517744210321</v>
      </c>
      <c r="AE126" s="17"/>
      <c r="AF126" s="17">
        <v>0.31625409471258797</v>
      </c>
      <c r="AG126" s="17">
        <v>0.32715086522387599</v>
      </c>
      <c r="AH126" s="17">
        <v>0.302457090776238</v>
      </c>
      <c r="AI126" s="17">
        <v>0.28941731746773702</v>
      </c>
      <c r="AJ126" s="17">
        <v>0.26593004706149598</v>
      </c>
      <c r="AK126" s="17"/>
      <c r="AL126" s="17">
        <v>0.30243252599826498</v>
      </c>
      <c r="AM126" s="17">
        <v>0.31525880389243</v>
      </c>
      <c r="AN126" s="17">
        <v>0.28606596954536101</v>
      </c>
      <c r="AO126" s="17"/>
      <c r="AP126" s="17">
        <v>0.32167603240475101</v>
      </c>
      <c r="AQ126" s="17">
        <v>0.29724661568370397</v>
      </c>
      <c r="AR126" s="17">
        <v>0.27953257336663601</v>
      </c>
      <c r="AS126" s="17">
        <v>0.16622586422783101</v>
      </c>
      <c r="AT126" s="17">
        <v>0.30841373211676698</v>
      </c>
      <c r="AU126" s="17"/>
      <c r="AV126" s="17">
        <v>0.30772492520123101</v>
      </c>
      <c r="AW126" s="17">
        <v>0.30962229365631799</v>
      </c>
      <c r="AX126" s="17">
        <v>0.26705176541632902</v>
      </c>
      <c r="AY126" s="17">
        <v>0.37884866178271998</v>
      </c>
      <c r="AZ126" s="17">
        <v>0.24734314158960599</v>
      </c>
    </row>
    <row r="127" spans="2:52" x14ac:dyDescent="0.35">
      <c r="B127" t="s">
        <v>137</v>
      </c>
      <c r="C127" s="17">
        <v>0.30214578809903198</v>
      </c>
      <c r="D127" s="17">
        <v>0.30044374861206702</v>
      </c>
      <c r="E127" s="17">
        <v>0.30475507458030998</v>
      </c>
      <c r="F127" s="17"/>
      <c r="G127" s="17">
        <v>0.301653322285514</v>
      </c>
      <c r="H127" s="17">
        <v>0.30396120116549202</v>
      </c>
      <c r="I127" s="17">
        <v>0.30057170504068398</v>
      </c>
      <c r="J127" s="17">
        <v>0.270360707165824</v>
      </c>
      <c r="K127" s="17">
        <v>0.30858432811952002</v>
      </c>
      <c r="L127" s="17">
        <v>0.32126966151516301</v>
      </c>
      <c r="M127" s="17"/>
      <c r="N127" s="17">
        <v>0.332445176625635</v>
      </c>
      <c r="O127" s="17">
        <v>0.305158915115808</v>
      </c>
      <c r="P127" s="17">
        <v>0.272116290228124</v>
      </c>
      <c r="Q127" s="17">
        <v>0.28825013525101001</v>
      </c>
      <c r="R127" s="17"/>
      <c r="S127" s="17">
        <v>0.29774286178689702</v>
      </c>
      <c r="T127" s="17">
        <v>0.279189408043438</v>
      </c>
      <c r="U127" s="17">
        <v>0.32232886572414399</v>
      </c>
      <c r="V127" s="17">
        <v>0.28633683195259801</v>
      </c>
      <c r="W127" s="17">
        <v>0.28006421875197501</v>
      </c>
      <c r="X127" s="17">
        <v>0.27670046306748602</v>
      </c>
      <c r="Y127" s="17">
        <v>0.30576862092490598</v>
      </c>
      <c r="Z127" s="17">
        <v>0.31554909098540601</v>
      </c>
      <c r="AA127" s="17">
        <v>0.30064033306391402</v>
      </c>
      <c r="AB127" s="17">
        <v>0.33108337619915401</v>
      </c>
      <c r="AC127" s="17">
        <v>0.28692361036147601</v>
      </c>
      <c r="AD127" s="17">
        <v>0.455866903082915</v>
      </c>
      <c r="AE127" s="17"/>
      <c r="AF127" s="17">
        <v>0.27667594474117202</v>
      </c>
      <c r="AG127" s="17">
        <v>0.30001651838082499</v>
      </c>
      <c r="AH127" s="17">
        <v>0.29428997555780601</v>
      </c>
      <c r="AI127" s="17">
        <v>0.35404596986911702</v>
      </c>
      <c r="AJ127" s="17">
        <v>0.40241886009755301</v>
      </c>
      <c r="AK127" s="17"/>
      <c r="AL127" s="17">
        <v>0.29855987919717297</v>
      </c>
      <c r="AM127" s="17">
        <v>0.29518204822076199</v>
      </c>
      <c r="AN127" s="17">
        <v>0.30752360487153202</v>
      </c>
      <c r="AO127" s="17"/>
      <c r="AP127" s="17">
        <v>0.31726769827804902</v>
      </c>
      <c r="AQ127" s="17">
        <v>0.28050113168355201</v>
      </c>
      <c r="AR127" s="17">
        <v>0.30181776176390701</v>
      </c>
      <c r="AS127" s="17">
        <v>0.15211219049177399</v>
      </c>
      <c r="AT127" s="17">
        <v>0.30462535324380102</v>
      </c>
      <c r="AU127" s="17"/>
      <c r="AV127" s="17">
        <v>0.30276797842985098</v>
      </c>
      <c r="AW127" s="17">
        <v>0.298057244157238</v>
      </c>
      <c r="AX127" s="17">
        <v>0.29552774045974201</v>
      </c>
      <c r="AY127" s="17">
        <v>0.29411341920476602</v>
      </c>
      <c r="AZ127" s="17">
        <v>0.32922030196475299</v>
      </c>
    </row>
    <row r="128" spans="2:52" x14ac:dyDescent="0.35">
      <c r="B128" t="s">
        <v>138</v>
      </c>
      <c r="C128" s="17">
        <v>0.28839162494141002</v>
      </c>
      <c r="D128" s="17">
        <v>0.322081636740009</v>
      </c>
      <c r="E128" s="17">
        <v>0.25224432350156101</v>
      </c>
      <c r="F128" s="17"/>
      <c r="G128" s="17">
        <v>0.231770203737105</v>
      </c>
      <c r="H128" s="17">
        <v>0.26369508212361298</v>
      </c>
      <c r="I128" s="17">
        <v>0.263114059540204</v>
      </c>
      <c r="J128" s="17">
        <v>0.26456207205926502</v>
      </c>
      <c r="K128" s="17">
        <v>0.31677300071377801</v>
      </c>
      <c r="L128" s="17">
        <v>0.36313486901303699</v>
      </c>
      <c r="M128" s="17"/>
      <c r="N128" s="17">
        <v>0.36197948991797602</v>
      </c>
      <c r="O128" s="17">
        <v>0.30085603245308901</v>
      </c>
      <c r="P128" s="17">
        <v>0.23754564314009199</v>
      </c>
      <c r="Q128" s="17">
        <v>0.221532071574815</v>
      </c>
      <c r="R128" s="17"/>
      <c r="S128" s="17">
        <v>0.28138711166292102</v>
      </c>
      <c r="T128" s="17">
        <v>0.24649682524584701</v>
      </c>
      <c r="U128" s="17">
        <v>0.30551379852507898</v>
      </c>
      <c r="V128" s="17">
        <v>0.325389714114805</v>
      </c>
      <c r="W128" s="17">
        <v>0.331893009258378</v>
      </c>
      <c r="X128" s="17">
        <v>0.24524771281395299</v>
      </c>
      <c r="Y128" s="17">
        <v>0.29815920202566398</v>
      </c>
      <c r="Z128" s="17">
        <v>0.26541259184236599</v>
      </c>
      <c r="AA128" s="17">
        <v>0.29130120335459098</v>
      </c>
      <c r="AB128" s="17">
        <v>0.27663532856539802</v>
      </c>
      <c r="AC128" s="17">
        <v>0.33458011389609599</v>
      </c>
      <c r="AD128" s="17">
        <v>0.328602869890748</v>
      </c>
      <c r="AE128" s="17"/>
      <c r="AF128" s="17">
        <v>0.21385866882681301</v>
      </c>
      <c r="AG128" s="17">
        <v>0.26200032746799601</v>
      </c>
      <c r="AH128" s="17">
        <v>0.33430939885321698</v>
      </c>
      <c r="AI128" s="17">
        <v>0.35957720792444298</v>
      </c>
      <c r="AJ128" s="17">
        <v>0.394390513562972</v>
      </c>
      <c r="AK128" s="17"/>
      <c r="AL128" s="17">
        <v>0.278769597734701</v>
      </c>
      <c r="AM128" s="17">
        <v>0.31473419063978397</v>
      </c>
      <c r="AN128" s="17">
        <v>0.249953985915633</v>
      </c>
      <c r="AO128" s="17"/>
      <c r="AP128" s="17">
        <v>0.29493280298893798</v>
      </c>
      <c r="AQ128" s="17">
        <v>0.30120450508524899</v>
      </c>
      <c r="AR128" s="17">
        <v>0.35801081859023498</v>
      </c>
      <c r="AS128" s="17">
        <v>0.21288561975518</v>
      </c>
      <c r="AT128" s="17">
        <v>0.26351827872176697</v>
      </c>
      <c r="AU128" s="17"/>
      <c r="AV128" s="17">
        <v>0.32646868316680699</v>
      </c>
      <c r="AW128" s="17">
        <v>0.29253218677360299</v>
      </c>
      <c r="AX128" s="17">
        <v>0.32208279851904897</v>
      </c>
      <c r="AY128" s="17">
        <v>0.23120132665352</v>
      </c>
      <c r="AZ128" s="17">
        <v>0.225914393313177</v>
      </c>
    </row>
    <row r="129" spans="2:52" x14ac:dyDescent="0.35">
      <c r="B129" t="s">
        <v>139</v>
      </c>
      <c r="C129" s="17">
        <v>0.22291050698512399</v>
      </c>
      <c r="D129" s="17">
        <v>0.24405612603730201</v>
      </c>
      <c r="E129" s="17">
        <v>0.19963270638472999</v>
      </c>
      <c r="F129" s="17"/>
      <c r="G129" s="17">
        <v>0.26174770050609703</v>
      </c>
      <c r="H129" s="17">
        <v>0.21938730277968499</v>
      </c>
      <c r="I129" s="17">
        <v>0.188569866246558</v>
      </c>
      <c r="J129" s="17">
        <v>0.188002699144694</v>
      </c>
      <c r="K129" s="17">
        <v>0.22930527519173499</v>
      </c>
      <c r="L129" s="17">
        <v>0.249232352829933</v>
      </c>
      <c r="M129" s="17"/>
      <c r="N129" s="17">
        <v>0.242362286182115</v>
      </c>
      <c r="O129" s="17">
        <v>0.213767381444498</v>
      </c>
      <c r="P129" s="17">
        <v>0.230037786391315</v>
      </c>
      <c r="Q129" s="17">
        <v>0.198363393587001</v>
      </c>
      <c r="R129" s="17"/>
      <c r="S129" s="17">
        <v>0.225005510434856</v>
      </c>
      <c r="T129" s="17">
        <v>0.21478922709234299</v>
      </c>
      <c r="U129" s="17">
        <v>0.22043186454397301</v>
      </c>
      <c r="V129" s="17">
        <v>0.239946113575286</v>
      </c>
      <c r="W129" s="17">
        <v>0.21666407015112901</v>
      </c>
      <c r="X129" s="17">
        <v>0.23095129218975</v>
      </c>
      <c r="Y129" s="17">
        <v>0.245968856115823</v>
      </c>
      <c r="Z129" s="17">
        <v>0.270243186043372</v>
      </c>
      <c r="AA129" s="17">
        <v>0.217190881083976</v>
      </c>
      <c r="AB129" s="17">
        <v>0.18742854673698101</v>
      </c>
      <c r="AC129" s="17">
        <v>0.188582777380676</v>
      </c>
      <c r="AD129" s="17">
        <v>0.26043802196742999</v>
      </c>
      <c r="AE129" s="17"/>
      <c r="AF129" s="17">
        <v>0.19975592848402299</v>
      </c>
      <c r="AG129" s="17">
        <v>0.204059463484807</v>
      </c>
      <c r="AH129" s="17">
        <v>0.25080245207030299</v>
      </c>
      <c r="AI129" s="17">
        <v>0.18501618550993201</v>
      </c>
      <c r="AJ129" s="17">
        <v>0.26473460748545302</v>
      </c>
      <c r="AK129" s="17"/>
      <c r="AL129" s="17">
        <v>0.221420304837186</v>
      </c>
      <c r="AM129" s="17">
        <v>0.21911491179965301</v>
      </c>
      <c r="AN129" s="17">
        <v>0.175796976519174</v>
      </c>
      <c r="AO129" s="17"/>
      <c r="AP129" s="17">
        <v>0.24404855842123599</v>
      </c>
      <c r="AQ129" s="17">
        <v>0.21509063904373901</v>
      </c>
      <c r="AR129" s="17">
        <v>0.23151041814699699</v>
      </c>
      <c r="AS129" s="17">
        <v>0.228395252787328</v>
      </c>
      <c r="AT129" s="17">
        <v>0.17779513105330899</v>
      </c>
      <c r="AU129" s="17"/>
      <c r="AV129" s="17">
        <v>0.23798531098040299</v>
      </c>
      <c r="AW129" s="17">
        <v>0.21704107246540999</v>
      </c>
      <c r="AX129" s="17">
        <v>0.26605439143488302</v>
      </c>
      <c r="AY129" s="17">
        <v>0.26671495895050301</v>
      </c>
      <c r="AZ129" s="17">
        <v>0.20559482921467001</v>
      </c>
    </row>
    <row r="130" spans="2:52" x14ac:dyDescent="0.35">
      <c r="B130" t="s">
        <v>140</v>
      </c>
      <c r="C130" s="17">
        <v>0.124504628377045</v>
      </c>
      <c r="D130" s="17">
        <v>0.15350950622014101</v>
      </c>
      <c r="E130" s="17">
        <v>9.3078126947098702E-2</v>
      </c>
      <c r="F130" s="17"/>
      <c r="G130" s="17">
        <v>0.151760373202316</v>
      </c>
      <c r="H130" s="17">
        <v>0.19582305139010101</v>
      </c>
      <c r="I130" s="17">
        <v>0.144457667273617</v>
      </c>
      <c r="J130" s="17">
        <v>0.10060228704425001</v>
      </c>
      <c r="K130" s="17">
        <v>6.8011709696515293E-2</v>
      </c>
      <c r="L130" s="17">
        <v>8.9557553944040705E-2</v>
      </c>
      <c r="M130" s="17"/>
      <c r="N130" s="17">
        <v>0.137574831031817</v>
      </c>
      <c r="O130" s="17">
        <v>0.11429029067568799</v>
      </c>
      <c r="P130" s="17">
        <v>0.12013803198815701</v>
      </c>
      <c r="Q130" s="17">
        <v>0.12152551508132101</v>
      </c>
      <c r="R130" s="17"/>
      <c r="S130" s="17">
        <v>0.17272290622268399</v>
      </c>
      <c r="T130" s="17">
        <v>9.5675654434119003E-2</v>
      </c>
      <c r="U130" s="17">
        <v>9.5313275448576901E-2</v>
      </c>
      <c r="V130" s="17">
        <v>0.126277066553071</v>
      </c>
      <c r="W130" s="17">
        <v>9.0681908997471194E-2</v>
      </c>
      <c r="X130" s="17">
        <v>0.141064081025534</v>
      </c>
      <c r="Y130" s="17">
        <v>0.12280273606539401</v>
      </c>
      <c r="Z130" s="17">
        <v>0.16173312620861399</v>
      </c>
      <c r="AA130" s="17">
        <v>0.104853831928011</v>
      </c>
      <c r="AB130" s="17">
        <v>0.162638999305668</v>
      </c>
      <c r="AC130" s="17">
        <v>8.8824981161833599E-2</v>
      </c>
      <c r="AD130" s="17">
        <v>6.9600567186458795E-2</v>
      </c>
      <c r="AE130" s="17"/>
      <c r="AF130" s="17">
        <v>0.114205684433989</v>
      </c>
      <c r="AG130" s="17">
        <v>0.102980770373925</v>
      </c>
      <c r="AH130" s="17">
        <v>0.12452415584281</v>
      </c>
      <c r="AI130" s="17">
        <v>0.164321426092603</v>
      </c>
      <c r="AJ130" s="17">
        <v>0.21908978847459701</v>
      </c>
      <c r="AK130" s="17"/>
      <c r="AL130" s="17">
        <v>0.13260116854932999</v>
      </c>
      <c r="AM130" s="17">
        <v>0.110924583624256</v>
      </c>
      <c r="AN130" s="17">
        <v>0.12170192653636901</v>
      </c>
      <c r="AO130" s="17"/>
      <c r="AP130" s="17">
        <v>0.13627730619659301</v>
      </c>
      <c r="AQ130" s="17">
        <v>0.13081829630856101</v>
      </c>
      <c r="AR130" s="17">
        <v>8.6035296302914205E-2</v>
      </c>
      <c r="AS130" s="17">
        <v>0.225422462623104</v>
      </c>
      <c r="AT130" s="17">
        <v>9.8162494280537804E-2</v>
      </c>
      <c r="AU130" s="17"/>
      <c r="AV130" s="17">
        <v>0.151989858378653</v>
      </c>
      <c r="AW130" s="17">
        <v>0.133508561081085</v>
      </c>
      <c r="AX130" s="17">
        <v>8.3190657821695504E-2</v>
      </c>
      <c r="AY130" s="17">
        <v>0.14573774354809299</v>
      </c>
      <c r="AZ130" s="17">
        <v>6.0297756701172503E-2</v>
      </c>
    </row>
    <row r="131" spans="2:52" x14ac:dyDescent="0.35">
      <c r="B131" t="s">
        <v>96</v>
      </c>
      <c r="C131" s="17">
        <v>1.79571878894388E-2</v>
      </c>
      <c r="D131" s="17">
        <v>1.7467094170218501E-2</v>
      </c>
      <c r="E131" s="17">
        <v>1.85378018337908E-2</v>
      </c>
      <c r="F131" s="17"/>
      <c r="G131" s="17">
        <v>9.8553420462296204E-3</v>
      </c>
      <c r="H131" s="17">
        <v>2.2605612163954798E-2</v>
      </c>
      <c r="I131" s="17">
        <v>2.1930776319613699E-2</v>
      </c>
      <c r="J131" s="17">
        <v>1.9776329636212401E-2</v>
      </c>
      <c r="K131" s="17">
        <v>2.4706348671652702E-2</v>
      </c>
      <c r="L131" s="17">
        <v>1.08121114379136E-2</v>
      </c>
      <c r="M131" s="17"/>
      <c r="N131" s="17">
        <v>7.2441994936376696E-3</v>
      </c>
      <c r="O131" s="17">
        <v>1.28127121372873E-2</v>
      </c>
      <c r="P131" s="17">
        <v>2.65595288715628E-2</v>
      </c>
      <c r="Q131" s="17">
        <v>3.0461356770163001E-2</v>
      </c>
      <c r="R131" s="17"/>
      <c r="S131" s="17">
        <v>1.9855490032739401E-2</v>
      </c>
      <c r="T131" s="17">
        <v>1.8435359715696799E-2</v>
      </c>
      <c r="U131" s="17">
        <v>1.51250699192129E-2</v>
      </c>
      <c r="V131" s="17">
        <v>1.48176559784618E-2</v>
      </c>
      <c r="W131" s="17">
        <v>2.1767888736848099E-2</v>
      </c>
      <c r="X131" s="17">
        <v>2.1574975214997301E-2</v>
      </c>
      <c r="Y131" s="17">
        <v>2.1931654238646701E-2</v>
      </c>
      <c r="Z131" s="17">
        <v>3.1233486175219899E-2</v>
      </c>
      <c r="AA131" s="17">
        <v>2.2693792108527702E-2</v>
      </c>
      <c r="AB131" s="17">
        <v>0</v>
      </c>
      <c r="AC131" s="17">
        <v>2.6197109294445901E-2</v>
      </c>
      <c r="AD131" s="17">
        <v>0</v>
      </c>
      <c r="AE131" s="17"/>
      <c r="AF131" s="17">
        <v>3.3759268652201101E-2</v>
      </c>
      <c r="AG131" s="17">
        <v>1.9296827691077899E-2</v>
      </c>
      <c r="AH131" s="17">
        <v>1.32846350475834E-2</v>
      </c>
      <c r="AI131" s="17">
        <v>8.7945805813478498E-3</v>
      </c>
      <c r="AJ131" s="17">
        <v>0</v>
      </c>
      <c r="AK131" s="17"/>
      <c r="AL131" s="17">
        <v>2.0919290760061101E-2</v>
      </c>
      <c r="AM131" s="17">
        <v>1.3307191094607099E-2</v>
      </c>
      <c r="AN131" s="17">
        <v>2.5898936725536299E-2</v>
      </c>
      <c r="AO131" s="17"/>
      <c r="AP131" s="17">
        <v>9.0950316128531501E-3</v>
      </c>
      <c r="AQ131" s="17">
        <v>2.1536490091352299E-2</v>
      </c>
      <c r="AR131" s="17">
        <v>1.9116250838995999E-2</v>
      </c>
      <c r="AS131" s="17">
        <v>2.90590225428136E-2</v>
      </c>
      <c r="AT131" s="17">
        <v>3.0291961945396899E-2</v>
      </c>
      <c r="AU131" s="17"/>
      <c r="AV131" s="17">
        <v>5.0159622583935796E-3</v>
      </c>
      <c r="AW131" s="17">
        <v>1.3644906894682099E-2</v>
      </c>
      <c r="AX131" s="17">
        <v>1.8272195555789E-2</v>
      </c>
      <c r="AY131" s="17">
        <v>2.63522151350833E-2</v>
      </c>
      <c r="AZ131" s="17">
        <v>4.48227533421863E-2</v>
      </c>
    </row>
    <row r="132" spans="2:52" x14ac:dyDescent="0.35">
      <c r="B132" t="s">
        <v>141</v>
      </c>
      <c r="C132" s="17">
        <v>4.9217841169691603E-3</v>
      </c>
      <c r="D132" s="17">
        <v>5.6630659565530704E-3</v>
      </c>
      <c r="E132" s="17">
        <v>4.1229142864137903E-3</v>
      </c>
      <c r="F132" s="17"/>
      <c r="G132" s="17">
        <v>8.0020384400148609E-3</v>
      </c>
      <c r="H132" s="17">
        <v>0</v>
      </c>
      <c r="I132" s="17">
        <v>1.03777243874606E-2</v>
      </c>
      <c r="J132" s="17">
        <v>6.1710153415925999E-3</v>
      </c>
      <c r="K132" s="17">
        <v>0</v>
      </c>
      <c r="L132" s="17">
        <v>4.6080631142989001E-3</v>
      </c>
      <c r="M132" s="17"/>
      <c r="N132" s="17">
        <v>4.3220064556216296E-3</v>
      </c>
      <c r="O132" s="17">
        <v>4.6776566530853398E-3</v>
      </c>
      <c r="P132" s="17">
        <v>3.7435763115086602E-3</v>
      </c>
      <c r="Q132" s="17">
        <v>7.2190907788196304E-3</v>
      </c>
      <c r="R132" s="17"/>
      <c r="S132" s="17">
        <v>9.67755089342303E-3</v>
      </c>
      <c r="T132" s="17">
        <v>4.9256562375186597E-3</v>
      </c>
      <c r="U132" s="17">
        <v>8.3237604675112896E-3</v>
      </c>
      <c r="V132" s="17">
        <v>3.4547581069443601E-3</v>
      </c>
      <c r="W132" s="17">
        <v>0</v>
      </c>
      <c r="X132" s="17">
        <v>0</v>
      </c>
      <c r="Y132" s="17">
        <v>4.8788376321542799E-3</v>
      </c>
      <c r="Z132" s="17">
        <v>7.6793596883464998E-3</v>
      </c>
      <c r="AA132" s="17">
        <v>6.4072401142922604E-3</v>
      </c>
      <c r="AB132" s="17">
        <v>5.4974867702368901E-3</v>
      </c>
      <c r="AC132" s="17">
        <v>0</v>
      </c>
      <c r="AD132" s="17">
        <v>0</v>
      </c>
      <c r="AE132" s="17"/>
      <c r="AF132" s="17">
        <v>4.9573556964265103E-3</v>
      </c>
      <c r="AG132" s="17">
        <v>4.92356094357375E-3</v>
      </c>
      <c r="AH132" s="17">
        <v>3.7207945328159701E-3</v>
      </c>
      <c r="AI132" s="17">
        <v>8.0332651696418296E-3</v>
      </c>
      <c r="AJ132" s="17">
        <v>0</v>
      </c>
      <c r="AK132" s="17"/>
      <c r="AL132" s="17">
        <v>2.9064012969965999E-3</v>
      </c>
      <c r="AM132" s="17">
        <v>5.7587201125478896E-3</v>
      </c>
      <c r="AN132" s="17">
        <v>2.1763739262411299E-3</v>
      </c>
      <c r="AO132" s="17"/>
      <c r="AP132" s="17">
        <v>2.8207426236490901E-3</v>
      </c>
      <c r="AQ132" s="17">
        <v>8.5603513536488592E-3</v>
      </c>
      <c r="AR132" s="17">
        <v>0</v>
      </c>
      <c r="AS132" s="17">
        <v>0</v>
      </c>
      <c r="AT132" s="17">
        <v>3.54738457332418E-3</v>
      </c>
      <c r="AU132" s="17"/>
      <c r="AV132" s="17">
        <v>1.6110714451566799E-3</v>
      </c>
      <c r="AW132" s="17">
        <v>4.6555563416999799E-3</v>
      </c>
      <c r="AX132" s="17">
        <v>5.0891910550215202E-3</v>
      </c>
      <c r="AY132" s="17">
        <v>3.19928155591218E-3</v>
      </c>
      <c r="AZ132" s="17">
        <v>5.4376951768083798E-3</v>
      </c>
    </row>
    <row r="133" spans="2:52" x14ac:dyDescent="0.35">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7"/>
      <c r="AR133" s="17"/>
      <c r="AS133" s="17"/>
      <c r="AT133" s="17"/>
      <c r="AU133" s="17"/>
      <c r="AV133" s="17"/>
      <c r="AW133" s="17"/>
      <c r="AX133" s="17"/>
      <c r="AY133" s="17"/>
      <c r="AZ133" s="17"/>
    </row>
    <row r="134" spans="2:52" x14ac:dyDescent="0.35">
      <c r="B134" s="6" t="s">
        <v>150</v>
      </c>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c r="AV134" s="17"/>
      <c r="AW134" s="17"/>
      <c r="AX134" s="17"/>
      <c r="AY134" s="17"/>
      <c r="AZ134" s="17"/>
    </row>
    <row r="135" spans="2:52" x14ac:dyDescent="0.35">
      <c r="B135" s="24" t="s">
        <v>83</v>
      </c>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17"/>
      <c r="AN135" s="17"/>
      <c r="AO135" s="17"/>
      <c r="AP135" s="17"/>
      <c r="AQ135" s="17"/>
      <c r="AR135" s="17"/>
      <c r="AS135" s="17"/>
      <c r="AT135" s="17"/>
      <c r="AU135" s="17"/>
      <c r="AV135" s="17"/>
      <c r="AW135" s="17"/>
      <c r="AX135" s="17"/>
      <c r="AY135" s="17"/>
      <c r="AZ135" s="17"/>
    </row>
    <row r="136" spans="2:52" x14ac:dyDescent="0.35">
      <c r="B136" t="s">
        <v>146</v>
      </c>
      <c r="C136" s="17">
        <v>0.51639725191914498</v>
      </c>
      <c r="D136" s="17">
        <v>0.52406682658616799</v>
      </c>
      <c r="E136" s="17">
        <v>0.50792248324155898</v>
      </c>
      <c r="F136" s="17"/>
      <c r="G136" s="17">
        <v>0.49574984108631198</v>
      </c>
      <c r="H136" s="17">
        <v>0.54658748139530999</v>
      </c>
      <c r="I136" s="17">
        <v>0.498082949350727</v>
      </c>
      <c r="J136" s="17">
        <v>0.51543748812691703</v>
      </c>
      <c r="K136" s="17">
        <v>0.52004496062590999</v>
      </c>
      <c r="L136" s="17">
        <v>0.51874944505766896</v>
      </c>
      <c r="M136" s="17"/>
      <c r="N136" s="17">
        <v>0.50324194776389597</v>
      </c>
      <c r="O136" s="17">
        <v>0.50824455634664301</v>
      </c>
      <c r="P136" s="17">
        <v>0.55456790027723202</v>
      </c>
      <c r="Q136" s="17">
        <v>0.50475631659896403</v>
      </c>
      <c r="R136" s="17"/>
      <c r="S136" s="17">
        <v>0.50667646876622496</v>
      </c>
      <c r="T136" s="17">
        <v>0.49639139297144302</v>
      </c>
      <c r="U136" s="17">
        <v>0.489811200398861</v>
      </c>
      <c r="V136" s="17">
        <v>0.518439307559035</v>
      </c>
      <c r="W136" s="17">
        <v>0.490069935801621</v>
      </c>
      <c r="X136" s="17">
        <v>0.50357272898247596</v>
      </c>
      <c r="Y136" s="17">
        <v>0.45705638662600101</v>
      </c>
      <c r="Z136" s="17">
        <v>0.60226607806994603</v>
      </c>
      <c r="AA136" s="17">
        <v>0.54867002043550195</v>
      </c>
      <c r="AB136" s="17">
        <v>0.55419218225195699</v>
      </c>
      <c r="AC136" s="17">
        <v>0.544312840156989</v>
      </c>
      <c r="AD136" s="17">
        <v>0.57863493499931395</v>
      </c>
      <c r="AE136" s="17"/>
      <c r="AF136" s="17">
        <v>0.52708931967117401</v>
      </c>
      <c r="AG136" s="17">
        <v>0.51597287254972402</v>
      </c>
      <c r="AH136" s="17">
        <v>0.50068959360409904</v>
      </c>
      <c r="AI136" s="17">
        <v>0.523305934754836</v>
      </c>
      <c r="AJ136" s="17">
        <v>0.47049071531409098</v>
      </c>
      <c r="AK136" s="17"/>
      <c r="AL136" s="17">
        <v>0.53271124252740298</v>
      </c>
      <c r="AM136" s="17">
        <v>0.513703554908015</v>
      </c>
      <c r="AN136" s="17">
        <v>0.49394424432045803</v>
      </c>
      <c r="AO136" s="17"/>
      <c r="AP136" s="17">
        <v>0.51636453394389403</v>
      </c>
      <c r="AQ136" s="17">
        <v>0.53816935540086797</v>
      </c>
      <c r="AR136" s="17">
        <v>0.47547769603760498</v>
      </c>
      <c r="AS136" s="17">
        <v>0.53135222666439597</v>
      </c>
      <c r="AT136" s="17">
        <v>0.50110694021490498</v>
      </c>
      <c r="AU136" s="17"/>
      <c r="AV136" s="17">
        <v>0.51677411953284502</v>
      </c>
      <c r="AW136" s="17">
        <v>0.54159846406302103</v>
      </c>
      <c r="AX136" s="17">
        <v>0.47877688756222297</v>
      </c>
      <c r="AY136" s="17">
        <v>0.56098043635401396</v>
      </c>
      <c r="AZ136" s="17">
        <v>0.44769529226625598</v>
      </c>
    </row>
    <row r="137" spans="2:52" x14ac:dyDescent="0.35">
      <c r="B137" t="s">
        <v>147</v>
      </c>
      <c r="C137" s="17">
        <v>0.33104386796669999</v>
      </c>
      <c r="D137" s="17">
        <v>0.34271905918673701</v>
      </c>
      <c r="E137" s="17">
        <v>0.32173608605173498</v>
      </c>
      <c r="F137" s="17"/>
      <c r="G137" s="17">
        <v>0.374155912926667</v>
      </c>
      <c r="H137" s="17">
        <v>0.29242910511070302</v>
      </c>
      <c r="I137" s="17">
        <v>0.33385420027669399</v>
      </c>
      <c r="J137" s="17">
        <v>0.30495268632442502</v>
      </c>
      <c r="K137" s="17">
        <v>0.34598990939020402</v>
      </c>
      <c r="L137" s="17">
        <v>0.34275009634336101</v>
      </c>
      <c r="M137" s="17"/>
      <c r="N137" s="17">
        <v>0.369171769883894</v>
      </c>
      <c r="O137" s="17">
        <v>0.33600478420822599</v>
      </c>
      <c r="P137" s="17">
        <v>0.29286515179352302</v>
      </c>
      <c r="Q137" s="17">
        <v>0.318291089915618</v>
      </c>
      <c r="R137" s="17"/>
      <c r="S137" s="17">
        <v>0.33105583041411002</v>
      </c>
      <c r="T137" s="17">
        <v>0.35859189278109899</v>
      </c>
      <c r="U137" s="17">
        <v>0.36443575673957501</v>
      </c>
      <c r="V137" s="17">
        <v>0.30784423974922498</v>
      </c>
      <c r="W137" s="17">
        <v>0.35018416696608401</v>
      </c>
      <c r="X137" s="17">
        <v>0.34214021259416799</v>
      </c>
      <c r="Y137" s="17">
        <v>0.35394545847805098</v>
      </c>
      <c r="Z137" s="17">
        <v>0.27377779003082198</v>
      </c>
      <c r="AA137" s="17">
        <v>0.31125965105180398</v>
      </c>
      <c r="AB137" s="17">
        <v>0.30827185583183297</v>
      </c>
      <c r="AC137" s="17">
        <v>0.30755688526375202</v>
      </c>
      <c r="AD137" s="17">
        <v>0.30950501816000803</v>
      </c>
      <c r="AE137" s="17"/>
      <c r="AF137" s="17">
        <v>0.30343542826633502</v>
      </c>
      <c r="AG137" s="17">
        <v>0.33691633644610602</v>
      </c>
      <c r="AH137" s="17">
        <v>0.35923551060315601</v>
      </c>
      <c r="AI137" s="17">
        <v>0.34570701310629598</v>
      </c>
      <c r="AJ137" s="17">
        <v>0.33835961217506899</v>
      </c>
      <c r="AK137" s="17"/>
      <c r="AL137" s="17">
        <v>0.32470423148571598</v>
      </c>
      <c r="AM137" s="17">
        <v>0.35374874520004901</v>
      </c>
      <c r="AN137" s="17">
        <v>0.28968515138061202</v>
      </c>
      <c r="AO137" s="17"/>
      <c r="AP137" s="17">
        <v>0.352672670368053</v>
      </c>
      <c r="AQ137" s="17">
        <v>0.32755032287554098</v>
      </c>
      <c r="AR137" s="17">
        <v>0.37358775064480998</v>
      </c>
      <c r="AS137" s="17">
        <v>0.26426706930144001</v>
      </c>
      <c r="AT137" s="17">
        <v>0.27409287175472602</v>
      </c>
      <c r="AU137" s="17"/>
      <c r="AV137" s="17">
        <v>0.36554962927715301</v>
      </c>
      <c r="AW137" s="17">
        <v>0.32699080058926699</v>
      </c>
      <c r="AX137" s="17">
        <v>0.41519036912809898</v>
      </c>
      <c r="AY137" s="17">
        <v>0.30921941423467603</v>
      </c>
      <c r="AZ137" s="17">
        <v>0.29152835670622501</v>
      </c>
    </row>
    <row r="138" spans="2:52" x14ac:dyDescent="0.35">
      <c r="B138" t="s">
        <v>148</v>
      </c>
      <c r="C138" s="17">
        <v>5.6664455914040401E-2</v>
      </c>
      <c r="D138" s="17">
        <v>5.8038733425197699E-2</v>
      </c>
      <c r="E138" s="17">
        <v>5.5680089025976202E-2</v>
      </c>
      <c r="F138" s="17"/>
      <c r="G138" s="17">
        <v>5.7800855081371998E-2</v>
      </c>
      <c r="H138" s="17">
        <v>5.8303557046571197E-2</v>
      </c>
      <c r="I138" s="17">
        <v>5.19093843838535E-2</v>
      </c>
      <c r="J138" s="17">
        <v>5.1428296563411698E-2</v>
      </c>
      <c r="K138" s="17">
        <v>5.4740414168055501E-2</v>
      </c>
      <c r="L138" s="17">
        <v>6.3991368984597105E-2</v>
      </c>
      <c r="M138" s="17"/>
      <c r="N138" s="17">
        <v>6.0702031637521303E-2</v>
      </c>
      <c r="O138" s="17">
        <v>5.0583479469588202E-2</v>
      </c>
      <c r="P138" s="17">
        <v>6.3269501822405497E-2</v>
      </c>
      <c r="Q138" s="17">
        <v>5.3483077793764398E-2</v>
      </c>
      <c r="R138" s="17"/>
      <c r="S138" s="17">
        <v>5.3210924655691001E-2</v>
      </c>
      <c r="T138" s="17">
        <v>5.6646381998722801E-2</v>
      </c>
      <c r="U138" s="17">
        <v>6.2972512075748596E-2</v>
      </c>
      <c r="V138" s="17">
        <v>3.83403953800431E-2</v>
      </c>
      <c r="W138" s="17">
        <v>6.8317259205981307E-2</v>
      </c>
      <c r="X138" s="17">
        <v>6.8613242015921797E-2</v>
      </c>
      <c r="Y138" s="17">
        <v>7.4155512149468306E-2</v>
      </c>
      <c r="Z138" s="17">
        <v>4.8103639977090197E-2</v>
      </c>
      <c r="AA138" s="17">
        <v>5.7636386735534902E-2</v>
      </c>
      <c r="AB138" s="17">
        <v>4.7778153369376797E-2</v>
      </c>
      <c r="AC138" s="17">
        <v>4.9303875358167902E-2</v>
      </c>
      <c r="AD138" s="17">
        <v>4.81056868905557E-2</v>
      </c>
      <c r="AE138" s="17"/>
      <c r="AF138" s="17">
        <v>4.5902584681284199E-2</v>
      </c>
      <c r="AG138" s="17">
        <v>4.9522663250961399E-2</v>
      </c>
      <c r="AH138" s="17">
        <v>7.2747559889770996E-2</v>
      </c>
      <c r="AI138" s="17">
        <v>5.39884535539331E-2</v>
      </c>
      <c r="AJ138" s="17">
        <v>0.115596256962384</v>
      </c>
      <c r="AK138" s="17"/>
      <c r="AL138" s="17">
        <v>6.7289925871024295E-2</v>
      </c>
      <c r="AM138" s="17">
        <v>4.9807078386062499E-2</v>
      </c>
      <c r="AN138" s="17">
        <v>5.1235084774403201E-2</v>
      </c>
      <c r="AO138" s="17"/>
      <c r="AP138" s="17">
        <v>6.3937541358571603E-2</v>
      </c>
      <c r="AQ138" s="17">
        <v>5.0107314418659399E-2</v>
      </c>
      <c r="AR138" s="17">
        <v>7.5615748781515502E-2</v>
      </c>
      <c r="AS138" s="17">
        <v>7.5903860697282402E-2</v>
      </c>
      <c r="AT138" s="17">
        <v>4.8640856790940303E-2</v>
      </c>
      <c r="AU138" s="17"/>
      <c r="AV138" s="17">
        <v>6.6519473697211298E-2</v>
      </c>
      <c r="AW138" s="17">
        <v>4.8784122333240303E-2</v>
      </c>
      <c r="AX138" s="17">
        <v>5.0426267834581602E-2</v>
      </c>
      <c r="AY138" s="17">
        <v>7.1602988374636106E-2</v>
      </c>
      <c r="AZ138" s="17">
        <v>4.9113172084145403E-2</v>
      </c>
    </row>
    <row r="139" spans="2:52" x14ac:dyDescent="0.35">
      <c r="B139" t="s">
        <v>96</v>
      </c>
      <c r="C139" s="17">
        <v>9.5894424200114806E-2</v>
      </c>
      <c r="D139" s="17">
        <v>7.5175380801896799E-2</v>
      </c>
      <c r="E139" s="17">
        <v>0.11466134168073</v>
      </c>
      <c r="F139" s="17"/>
      <c r="G139" s="17">
        <v>7.2293390905649499E-2</v>
      </c>
      <c r="H139" s="17">
        <v>0.10267985644741601</v>
      </c>
      <c r="I139" s="17">
        <v>0.116153465988725</v>
      </c>
      <c r="J139" s="17">
        <v>0.12818152898524601</v>
      </c>
      <c r="K139" s="17">
        <v>7.9224715815830599E-2</v>
      </c>
      <c r="L139" s="17">
        <v>7.4509089614372498E-2</v>
      </c>
      <c r="M139" s="17"/>
      <c r="N139" s="17">
        <v>6.6884250714689203E-2</v>
      </c>
      <c r="O139" s="17">
        <v>0.10516717997554299</v>
      </c>
      <c r="P139" s="17">
        <v>8.9297446106839304E-2</v>
      </c>
      <c r="Q139" s="17">
        <v>0.123469515691653</v>
      </c>
      <c r="R139" s="17"/>
      <c r="S139" s="17">
        <v>0.109056776163974</v>
      </c>
      <c r="T139" s="17">
        <v>8.8370332248735001E-2</v>
      </c>
      <c r="U139" s="17">
        <v>8.2780530785815404E-2</v>
      </c>
      <c r="V139" s="17">
        <v>0.135376057311697</v>
      </c>
      <c r="W139" s="17">
        <v>9.1428638026313194E-2</v>
      </c>
      <c r="X139" s="17">
        <v>8.5673816407433795E-2</v>
      </c>
      <c r="Y139" s="17">
        <v>0.114842642746479</v>
      </c>
      <c r="Z139" s="17">
        <v>7.5852491922141094E-2</v>
      </c>
      <c r="AA139" s="17">
        <v>8.2433941777159597E-2</v>
      </c>
      <c r="AB139" s="17">
        <v>8.9757808546833504E-2</v>
      </c>
      <c r="AC139" s="17">
        <v>9.8826399221091293E-2</v>
      </c>
      <c r="AD139" s="17">
        <v>6.3754359950122602E-2</v>
      </c>
      <c r="AE139" s="17"/>
      <c r="AF139" s="17">
        <v>0.12357266738120699</v>
      </c>
      <c r="AG139" s="17">
        <v>9.7588127753208298E-2</v>
      </c>
      <c r="AH139" s="17">
        <v>6.7327335902974197E-2</v>
      </c>
      <c r="AI139" s="17">
        <v>7.6998598584935296E-2</v>
      </c>
      <c r="AJ139" s="17">
        <v>7.5553415548456501E-2</v>
      </c>
      <c r="AK139" s="17"/>
      <c r="AL139" s="17">
        <v>7.52946001158568E-2</v>
      </c>
      <c r="AM139" s="17">
        <v>8.2740621505873399E-2</v>
      </c>
      <c r="AN139" s="17">
        <v>0.16513551952452701</v>
      </c>
      <c r="AO139" s="17"/>
      <c r="AP139" s="17">
        <v>6.7025254329481504E-2</v>
      </c>
      <c r="AQ139" s="17">
        <v>8.4173007304931699E-2</v>
      </c>
      <c r="AR139" s="17">
        <v>7.5318804536069497E-2</v>
      </c>
      <c r="AS139" s="17">
        <v>0.128476843336882</v>
      </c>
      <c r="AT139" s="17">
        <v>0.17615933123942801</v>
      </c>
      <c r="AU139" s="17"/>
      <c r="AV139" s="17">
        <v>5.1156777492790802E-2</v>
      </c>
      <c r="AW139" s="17">
        <v>8.2626613014471703E-2</v>
      </c>
      <c r="AX139" s="17">
        <v>5.5606475475097103E-2</v>
      </c>
      <c r="AY139" s="17">
        <v>5.8197161036673703E-2</v>
      </c>
      <c r="AZ139" s="17">
        <v>0.211663178943374</v>
      </c>
    </row>
    <row r="140" spans="2:52" x14ac:dyDescent="0.35">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7"/>
      <c r="AR140" s="17"/>
      <c r="AS140" s="17"/>
      <c r="AT140" s="17"/>
      <c r="AU140" s="17"/>
      <c r="AV140" s="17"/>
      <c r="AW140" s="17"/>
      <c r="AX140" s="17"/>
      <c r="AY140" s="17"/>
      <c r="AZ140" s="17"/>
    </row>
    <row r="141" spans="2:52" x14ac:dyDescent="0.35">
      <c r="B141" s="6" t="s">
        <v>151</v>
      </c>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17"/>
      <c r="AN141" s="17"/>
      <c r="AO141" s="17"/>
      <c r="AP141" s="17"/>
      <c r="AQ141" s="17"/>
      <c r="AR141" s="17"/>
      <c r="AS141" s="17"/>
      <c r="AT141" s="17"/>
      <c r="AU141" s="17"/>
      <c r="AV141" s="17"/>
      <c r="AW141" s="17"/>
      <c r="AX141" s="17"/>
      <c r="AY141" s="17"/>
      <c r="AZ141" s="17"/>
    </row>
    <row r="142" spans="2:52" x14ac:dyDescent="0.35">
      <c r="B142" s="24" t="s">
        <v>83</v>
      </c>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c r="AV142" s="17"/>
      <c r="AW142" s="17"/>
      <c r="AX142" s="17"/>
      <c r="AY142" s="17"/>
      <c r="AZ142" s="17"/>
    </row>
    <row r="143" spans="2:52" x14ac:dyDescent="0.35">
      <c r="B143" t="s">
        <v>146</v>
      </c>
      <c r="C143" s="17">
        <v>0.48986484446893303</v>
      </c>
      <c r="D143" s="17">
        <v>0.46115341667185999</v>
      </c>
      <c r="E143" s="17">
        <v>0.51700809144355098</v>
      </c>
      <c r="F143" s="17"/>
      <c r="G143" s="17">
        <v>0.50920633303610796</v>
      </c>
      <c r="H143" s="17">
        <v>0.54056867917082496</v>
      </c>
      <c r="I143" s="17">
        <v>0.52423299501215104</v>
      </c>
      <c r="J143" s="17">
        <v>0.46070757622784497</v>
      </c>
      <c r="K143" s="17">
        <v>0.47576398704749101</v>
      </c>
      <c r="L143" s="17">
        <v>0.44077276587959302</v>
      </c>
      <c r="M143" s="17"/>
      <c r="N143" s="17">
        <v>0.50766339835154395</v>
      </c>
      <c r="O143" s="17">
        <v>0.49352439605127801</v>
      </c>
      <c r="P143" s="17">
        <v>0.48215261821762501</v>
      </c>
      <c r="Q143" s="17">
        <v>0.47243360823182101</v>
      </c>
      <c r="R143" s="17"/>
      <c r="S143" s="17">
        <v>0.48152677031368302</v>
      </c>
      <c r="T143" s="17">
        <v>0.46175238636807803</v>
      </c>
      <c r="U143" s="17">
        <v>0.50180067844820198</v>
      </c>
      <c r="V143" s="17">
        <v>0.48533935719406801</v>
      </c>
      <c r="W143" s="17">
        <v>0.50236346884306604</v>
      </c>
      <c r="X143" s="17">
        <v>0.41768058873432901</v>
      </c>
      <c r="Y143" s="17">
        <v>0.47333415503127002</v>
      </c>
      <c r="Z143" s="17">
        <v>0.52193899017158396</v>
      </c>
      <c r="AA143" s="17">
        <v>0.53318825954367999</v>
      </c>
      <c r="AB143" s="17">
        <v>0.50365155065482503</v>
      </c>
      <c r="AC143" s="17">
        <v>0.51713592952711696</v>
      </c>
      <c r="AD143" s="17">
        <v>0.57538798912142197</v>
      </c>
      <c r="AE143" s="17"/>
      <c r="AF143" s="17">
        <v>0.41915981553005499</v>
      </c>
      <c r="AG143" s="17">
        <v>0.49870075048516499</v>
      </c>
      <c r="AH143" s="17">
        <v>0.53268942145900999</v>
      </c>
      <c r="AI143" s="17">
        <v>0.56324615982218196</v>
      </c>
      <c r="AJ143" s="17">
        <v>0.60962903492811804</v>
      </c>
      <c r="AK143" s="17"/>
      <c r="AL143" s="17">
        <v>0.45912930608063701</v>
      </c>
      <c r="AM143" s="17">
        <v>0.52121903808049097</v>
      </c>
      <c r="AN143" s="17">
        <v>0.45458295386635</v>
      </c>
      <c r="AO143" s="17"/>
      <c r="AP143" s="17">
        <v>0.44855906391622502</v>
      </c>
      <c r="AQ143" s="17">
        <v>0.543453492917508</v>
      </c>
      <c r="AR143" s="17">
        <v>0.48962710548971899</v>
      </c>
      <c r="AS143" s="17">
        <v>0.48011414677032899</v>
      </c>
      <c r="AT143" s="17">
        <v>0.458647154116886</v>
      </c>
      <c r="AU143" s="17"/>
      <c r="AV143" s="17">
        <v>0.449895577193762</v>
      </c>
      <c r="AW143" s="17">
        <v>0.53231070815223303</v>
      </c>
      <c r="AX143" s="17">
        <v>0.56008743757509505</v>
      </c>
      <c r="AY143" s="17">
        <v>0.45622965503003399</v>
      </c>
      <c r="AZ143" s="17">
        <v>0.41518446162109501</v>
      </c>
    </row>
    <row r="144" spans="2:52" x14ac:dyDescent="0.35">
      <c r="B144" t="s">
        <v>147</v>
      </c>
      <c r="C144" s="17">
        <v>0.34984094401468502</v>
      </c>
      <c r="D144" s="17">
        <v>0.37510569229479102</v>
      </c>
      <c r="E144" s="17">
        <v>0.326940517885703</v>
      </c>
      <c r="F144" s="17"/>
      <c r="G144" s="17">
        <v>0.32877183869247201</v>
      </c>
      <c r="H144" s="17">
        <v>0.29406120395191898</v>
      </c>
      <c r="I144" s="17">
        <v>0.323974230028375</v>
      </c>
      <c r="J144" s="17">
        <v>0.357472645425153</v>
      </c>
      <c r="K144" s="17">
        <v>0.36910183011256698</v>
      </c>
      <c r="L144" s="17">
        <v>0.41131794455292597</v>
      </c>
      <c r="M144" s="17"/>
      <c r="N144" s="17">
        <v>0.36888870569604398</v>
      </c>
      <c r="O144" s="17">
        <v>0.33974855608368398</v>
      </c>
      <c r="P144" s="17">
        <v>0.35675079747077898</v>
      </c>
      <c r="Q144" s="17">
        <v>0.33499197121395402</v>
      </c>
      <c r="R144" s="17"/>
      <c r="S144" s="17">
        <v>0.35472940143392401</v>
      </c>
      <c r="T144" s="17">
        <v>0.37781787707876402</v>
      </c>
      <c r="U144" s="17">
        <v>0.36741952118143101</v>
      </c>
      <c r="V144" s="17">
        <v>0.32523262399606401</v>
      </c>
      <c r="W144" s="17">
        <v>0.34067751283305903</v>
      </c>
      <c r="X144" s="17">
        <v>0.39916947454551599</v>
      </c>
      <c r="Y144" s="17">
        <v>0.37272625909775903</v>
      </c>
      <c r="Z144" s="17">
        <v>0.33967788898719098</v>
      </c>
      <c r="AA144" s="17">
        <v>0.31810793843229301</v>
      </c>
      <c r="AB144" s="17">
        <v>0.320145195145775</v>
      </c>
      <c r="AC144" s="17">
        <v>0.34692718345934098</v>
      </c>
      <c r="AD144" s="17">
        <v>0.26895687350438302</v>
      </c>
      <c r="AE144" s="17"/>
      <c r="AF144" s="17">
        <v>0.36735242203546697</v>
      </c>
      <c r="AG144" s="17">
        <v>0.35670380832895998</v>
      </c>
      <c r="AH144" s="17">
        <v>0.34818818616932701</v>
      </c>
      <c r="AI144" s="17">
        <v>0.31614993016239701</v>
      </c>
      <c r="AJ144" s="17">
        <v>0.247614540842134</v>
      </c>
      <c r="AK144" s="17"/>
      <c r="AL144" s="17">
        <v>0.38529734631492202</v>
      </c>
      <c r="AM144" s="17">
        <v>0.34865555147469102</v>
      </c>
      <c r="AN144" s="17">
        <v>0.30776602982397799</v>
      </c>
      <c r="AO144" s="17"/>
      <c r="AP144" s="17">
        <v>0.41313750031683399</v>
      </c>
      <c r="AQ144" s="17">
        <v>0.31982908052973802</v>
      </c>
      <c r="AR144" s="17">
        <v>0.38384416793154702</v>
      </c>
      <c r="AS144" s="17">
        <v>0.32851233334340102</v>
      </c>
      <c r="AT144" s="17">
        <v>0.29162264700004698</v>
      </c>
      <c r="AU144" s="17"/>
      <c r="AV144" s="17">
        <v>0.42651180791927301</v>
      </c>
      <c r="AW144" s="17">
        <v>0.32880243894704297</v>
      </c>
      <c r="AX144" s="17">
        <v>0.35827494793083298</v>
      </c>
      <c r="AY144" s="17">
        <v>0.36190929239578201</v>
      </c>
      <c r="AZ144" s="17">
        <v>0.317752034630368</v>
      </c>
    </row>
    <row r="145" spans="2:52" x14ac:dyDescent="0.35">
      <c r="B145" t="s">
        <v>148</v>
      </c>
      <c r="C145" s="17">
        <v>6.2214955911294403E-2</v>
      </c>
      <c r="D145" s="17">
        <v>7.72090036030319E-2</v>
      </c>
      <c r="E145" s="17">
        <v>4.7585823297371398E-2</v>
      </c>
      <c r="F145" s="17"/>
      <c r="G145" s="17">
        <v>9.1854754946486705E-2</v>
      </c>
      <c r="H145" s="17">
        <v>6.6158002762183005E-2</v>
      </c>
      <c r="I145" s="17">
        <v>5.0802984015699201E-2</v>
      </c>
      <c r="J145" s="17">
        <v>5.5352640588090599E-2</v>
      </c>
      <c r="K145" s="17">
        <v>4.8379911065682402E-2</v>
      </c>
      <c r="L145" s="17">
        <v>6.3446920738308502E-2</v>
      </c>
      <c r="M145" s="17"/>
      <c r="N145" s="17">
        <v>4.70359051468996E-2</v>
      </c>
      <c r="O145" s="17">
        <v>7.0411315156018603E-2</v>
      </c>
      <c r="P145" s="17">
        <v>6.9257839968105805E-2</v>
      </c>
      <c r="Q145" s="17">
        <v>6.3661025185780096E-2</v>
      </c>
      <c r="R145" s="17"/>
      <c r="S145" s="17">
        <v>6.1910892599251699E-2</v>
      </c>
      <c r="T145" s="17">
        <v>4.94335524128557E-2</v>
      </c>
      <c r="U145" s="17">
        <v>4.7493559838564799E-2</v>
      </c>
      <c r="V145" s="17">
        <v>5.6270615085689597E-2</v>
      </c>
      <c r="W145" s="17">
        <v>7.2003240676446395E-2</v>
      </c>
      <c r="X145" s="17">
        <v>8.3322740277962506E-2</v>
      </c>
      <c r="Y145" s="17">
        <v>6.905335562171E-2</v>
      </c>
      <c r="Z145" s="17">
        <v>5.9876867422720199E-2</v>
      </c>
      <c r="AA145" s="17">
        <v>6.6015808138938398E-2</v>
      </c>
      <c r="AB145" s="17">
        <v>6.6799200561298705E-2</v>
      </c>
      <c r="AC145" s="17">
        <v>5.1767941772902899E-2</v>
      </c>
      <c r="AD145" s="17">
        <v>6.4549157441466304E-2</v>
      </c>
      <c r="AE145" s="17"/>
      <c r="AF145" s="17">
        <v>8.5919049080765003E-2</v>
      </c>
      <c r="AG145" s="17">
        <v>5.1654406236012397E-2</v>
      </c>
      <c r="AH145" s="17">
        <v>6.15257114128403E-2</v>
      </c>
      <c r="AI145" s="17">
        <v>2.90421294242952E-2</v>
      </c>
      <c r="AJ145" s="17">
        <v>7.3461956088511499E-2</v>
      </c>
      <c r="AK145" s="17"/>
      <c r="AL145" s="17">
        <v>7.2749992321603799E-2</v>
      </c>
      <c r="AM145" s="17">
        <v>4.85473636856446E-2</v>
      </c>
      <c r="AN145" s="17">
        <v>7.0603566954519206E-2</v>
      </c>
      <c r="AO145" s="17"/>
      <c r="AP145" s="17">
        <v>6.8202453249737893E-2</v>
      </c>
      <c r="AQ145" s="17">
        <v>5.5271346747111497E-2</v>
      </c>
      <c r="AR145" s="17">
        <v>4.6169802532469002E-2</v>
      </c>
      <c r="AS145" s="17">
        <v>9.3283759729944404E-2</v>
      </c>
      <c r="AT145" s="17">
        <v>7.1913075718548505E-2</v>
      </c>
      <c r="AU145" s="17"/>
      <c r="AV145" s="17">
        <v>5.90497944761183E-2</v>
      </c>
      <c r="AW145" s="17">
        <v>5.85653427074233E-2</v>
      </c>
      <c r="AX145" s="17">
        <v>3.3279338916082597E-2</v>
      </c>
      <c r="AY145" s="17">
        <v>0.107534522319683</v>
      </c>
      <c r="AZ145" s="17">
        <v>3.6970265184861503E-2</v>
      </c>
    </row>
    <row r="146" spans="2:52" x14ac:dyDescent="0.35">
      <c r="B146" t="s">
        <v>96</v>
      </c>
      <c r="C146" s="17">
        <v>9.8079255605086804E-2</v>
      </c>
      <c r="D146" s="17">
        <v>8.6531887430316701E-2</v>
      </c>
      <c r="E146" s="17">
        <v>0.108465567373374</v>
      </c>
      <c r="F146" s="17"/>
      <c r="G146" s="17">
        <v>7.0167073324933604E-2</v>
      </c>
      <c r="H146" s="17">
        <v>9.9212114115073496E-2</v>
      </c>
      <c r="I146" s="17">
        <v>0.100989790943775</v>
      </c>
      <c r="J146" s="17">
        <v>0.126467137758912</v>
      </c>
      <c r="K146" s="17">
        <v>0.10675427177426</v>
      </c>
      <c r="L146" s="17">
        <v>8.4462368829172907E-2</v>
      </c>
      <c r="M146" s="17"/>
      <c r="N146" s="17">
        <v>7.6411990805511795E-2</v>
      </c>
      <c r="O146" s="17">
        <v>9.6315732709019802E-2</v>
      </c>
      <c r="P146" s="17">
        <v>9.1838744343490694E-2</v>
      </c>
      <c r="Q146" s="17">
        <v>0.12891339536844501</v>
      </c>
      <c r="R146" s="17"/>
      <c r="S146" s="17">
        <v>0.101832935653141</v>
      </c>
      <c r="T146" s="17">
        <v>0.110996184140303</v>
      </c>
      <c r="U146" s="17">
        <v>8.3286240531802003E-2</v>
      </c>
      <c r="V146" s="17">
        <v>0.133157403724178</v>
      </c>
      <c r="W146" s="17">
        <v>8.4955777647429204E-2</v>
      </c>
      <c r="X146" s="17">
        <v>9.9827196442192595E-2</v>
      </c>
      <c r="Y146" s="17">
        <v>8.4886230249260203E-2</v>
      </c>
      <c r="Z146" s="17">
        <v>7.8506253418505395E-2</v>
      </c>
      <c r="AA146" s="17">
        <v>8.2687993885088504E-2</v>
      </c>
      <c r="AB146" s="17">
        <v>0.109404053638101</v>
      </c>
      <c r="AC146" s="17">
        <v>8.4168945240638296E-2</v>
      </c>
      <c r="AD146" s="17">
        <v>9.1105979932728801E-2</v>
      </c>
      <c r="AE146" s="17"/>
      <c r="AF146" s="17">
        <v>0.127568713353714</v>
      </c>
      <c r="AG146" s="17">
        <v>9.2941034949862097E-2</v>
      </c>
      <c r="AH146" s="17">
        <v>5.7596680958823497E-2</v>
      </c>
      <c r="AI146" s="17">
        <v>9.1561780591126296E-2</v>
      </c>
      <c r="AJ146" s="17">
        <v>6.9294468141236298E-2</v>
      </c>
      <c r="AK146" s="17"/>
      <c r="AL146" s="17">
        <v>8.2823355282837602E-2</v>
      </c>
      <c r="AM146" s="17">
        <v>8.1578046759173697E-2</v>
      </c>
      <c r="AN146" s="17">
        <v>0.167047449355153</v>
      </c>
      <c r="AO146" s="17"/>
      <c r="AP146" s="17">
        <v>7.0100982517203106E-2</v>
      </c>
      <c r="AQ146" s="17">
        <v>8.1446079805642696E-2</v>
      </c>
      <c r="AR146" s="17">
        <v>8.0358924046264393E-2</v>
      </c>
      <c r="AS146" s="17">
        <v>9.8089760156325007E-2</v>
      </c>
      <c r="AT146" s="17">
        <v>0.177817123164518</v>
      </c>
      <c r="AU146" s="17"/>
      <c r="AV146" s="17">
        <v>6.4542820410846205E-2</v>
      </c>
      <c r="AW146" s="17">
        <v>8.0321510193300805E-2</v>
      </c>
      <c r="AX146" s="17">
        <v>4.8358275577989801E-2</v>
      </c>
      <c r="AY146" s="17">
        <v>7.4326530254501505E-2</v>
      </c>
      <c r="AZ146" s="17">
        <v>0.230093238563675</v>
      </c>
    </row>
    <row r="147" spans="2:52" x14ac:dyDescent="0.35">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c r="AL147" s="17"/>
      <c r="AM147" s="17"/>
      <c r="AN147" s="17"/>
      <c r="AO147" s="17"/>
      <c r="AP147" s="17"/>
      <c r="AQ147" s="17"/>
      <c r="AR147" s="17"/>
      <c r="AS147" s="17"/>
      <c r="AT147" s="17"/>
      <c r="AU147" s="17"/>
      <c r="AV147" s="17"/>
      <c r="AW147" s="17"/>
      <c r="AX147" s="17"/>
      <c r="AY147" s="17"/>
      <c r="AZ147" s="17"/>
    </row>
    <row r="148" spans="2:52" x14ac:dyDescent="0.35">
      <c r="B148" s="6" t="s">
        <v>152</v>
      </c>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c r="AL148" s="17"/>
      <c r="AM148" s="17"/>
      <c r="AN148" s="17"/>
      <c r="AO148" s="17"/>
      <c r="AP148" s="17"/>
      <c r="AQ148" s="17"/>
      <c r="AR148" s="17"/>
      <c r="AS148" s="17"/>
      <c r="AT148" s="17"/>
      <c r="AU148" s="17"/>
      <c r="AV148" s="17"/>
      <c r="AW148" s="17"/>
      <c r="AX148" s="17"/>
      <c r="AY148" s="17"/>
      <c r="AZ148" s="17"/>
    </row>
    <row r="149" spans="2:52" x14ac:dyDescent="0.35">
      <c r="B149" s="24" t="s">
        <v>83</v>
      </c>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17"/>
      <c r="AN149" s="17"/>
      <c r="AO149" s="17"/>
      <c r="AP149" s="17"/>
      <c r="AQ149" s="17"/>
      <c r="AR149" s="17"/>
      <c r="AS149" s="17"/>
      <c r="AT149" s="17"/>
      <c r="AU149" s="17"/>
      <c r="AV149" s="17"/>
      <c r="AW149" s="17"/>
      <c r="AX149" s="17"/>
      <c r="AY149" s="17"/>
      <c r="AZ149" s="17"/>
    </row>
    <row r="150" spans="2:52" x14ac:dyDescent="0.35">
      <c r="B150" t="s">
        <v>146</v>
      </c>
      <c r="C150" s="17">
        <v>0.25257968075359499</v>
      </c>
      <c r="D150" s="17">
        <v>0.27392120295641198</v>
      </c>
      <c r="E150" s="17">
        <v>0.229958978793845</v>
      </c>
      <c r="F150" s="17"/>
      <c r="G150" s="17">
        <v>0.40217876312867401</v>
      </c>
      <c r="H150" s="17">
        <v>0.381564845681793</v>
      </c>
      <c r="I150" s="17">
        <v>0.28716597537844701</v>
      </c>
      <c r="J150" s="17">
        <v>0.19561298276257499</v>
      </c>
      <c r="K150" s="17">
        <v>0.135627823155896</v>
      </c>
      <c r="L150" s="17">
        <v>0.144441999538863</v>
      </c>
      <c r="M150" s="17"/>
      <c r="N150" s="17">
        <v>0.288446962821232</v>
      </c>
      <c r="O150" s="17">
        <v>0.25135573600935202</v>
      </c>
      <c r="P150" s="17">
        <v>0.25205284034541497</v>
      </c>
      <c r="Q150" s="17">
        <v>0.21552826332005501</v>
      </c>
      <c r="R150" s="17"/>
      <c r="S150" s="17">
        <v>0.38776238193503598</v>
      </c>
      <c r="T150" s="17">
        <v>0.17087151233082601</v>
      </c>
      <c r="U150" s="17">
        <v>0.208087087508182</v>
      </c>
      <c r="V150" s="17">
        <v>0.203810404704623</v>
      </c>
      <c r="W150" s="17">
        <v>0.229343527369191</v>
      </c>
      <c r="X150" s="17">
        <v>0.236806256016453</v>
      </c>
      <c r="Y150" s="17">
        <v>0.240947037243643</v>
      </c>
      <c r="Z150" s="17">
        <v>0.21742109479166599</v>
      </c>
      <c r="AA150" s="17">
        <v>0.27645067048649902</v>
      </c>
      <c r="AB150" s="17">
        <v>0.235619189791759</v>
      </c>
      <c r="AC150" s="17">
        <v>0.317487798967863</v>
      </c>
      <c r="AD150" s="17">
        <v>0.275374979798099</v>
      </c>
      <c r="AE150" s="17"/>
      <c r="AF150" s="17">
        <v>0.17675642294448801</v>
      </c>
      <c r="AG150" s="17">
        <v>0.20766974019562801</v>
      </c>
      <c r="AH150" s="17">
        <v>0.32982864549098401</v>
      </c>
      <c r="AI150" s="17">
        <v>0.40182206835256701</v>
      </c>
      <c r="AJ150" s="17">
        <v>0.40565871482660498</v>
      </c>
      <c r="AK150" s="17"/>
      <c r="AL150" s="17">
        <v>0.152746756399286</v>
      </c>
      <c r="AM150" s="17">
        <v>0.30032554348985002</v>
      </c>
      <c r="AN150" s="17">
        <v>0.28105278014467699</v>
      </c>
      <c r="AO150" s="17"/>
      <c r="AP150" s="17">
        <v>0.19050938106843701</v>
      </c>
      <c r="AQ150" s="17">
        <v>0.34362912978425197</v>
      </c>
      <c r="AR150" s="17">
        <v>0.242834698285953</v>
      </c>
      <c r="AS150" s="17">
        <v>0.107924098347341</v>
      </c>
      <c r="AT150" s="17">
        <v>0.237168953624836</v>
      </c>
      <c r="AU150" s="17"/>
      <c r="AV150" s="17">
        <v>0.21636023313345401</v>
      </c>
      <c r="AW150" s="17">
        <v>0.33770877316293602</v>
      </c>
      <c r="AX150" s="17">
        <v>0.28735258741903702</v>
      </c>
      <c r="AY150" s="17">
        <v>0.112207525169852</v>
      </c>
      <c r="AZ150" s="17">
        <v>0.15094493809752499</v>
      </c>
    </row>
    <row r="151" spans="2:52" x14ac:dyDescent="0.35">
      <c r="B151" t="s">
        <v>147</v>
      </c>
      <c r="C151" s="17">
        <v>0.422389672015967</v>
      </c>
      <c r="D151" s="17">
        <v>0.41782616866787198</v>
      </c>
      <c r="E151" s="17">
        <v>0.428647445422565</v>
      </c>
      <c r="F151" s="17"/>
      <c r="G151" s="17">
        <v>0.40436165680317698</v>
      </c>
      <c r="H151" s="17">
        <v>0.346752038081521</v>
      </c>
      <c r="I151" s="17">
        <v>0.41582932055117</v>
      </c>
      <c r="J151" s="17">
        <v>0.44167444975278902</v>
      </c>
      <c r="K151" s="17">
        <v>0.48094888933628199</v>
      </c>
      <c r="L151" s="17">
        <v>0.44646462678466198</v>
      </c>
      <c r="M151" s="17"/>
      <c r="N151" s="17">
        <v>0.45112796262496202</v>
      </c>
      <c r="O151" s="17">
        <v>0.41575017505679901</v>
      </c>
      <c r="P151" s="17">
        <v>0.39689559345091602</v>
      </c>
      <c r="Q151" s="17">
        <v>0.42087083263876002</v>
      </c>
      <c r="R151" s="17"/>
      <c r="S151" s="17">
        <v>0.35981100316477299</v>
      </c>
      <c r="T151" s="17">
        <v>0.481314740642317</v>
      </c>
      <c r="U151" s="17">
        <v>0.41861006892679797</v>
      </c>
      <c r="V151" s="17">
        <v>0.43221531139069103</v>
      </c>
      <c r="W151" s="17">
        <v>0.43780653349695098</v>
      </c>
      <c r="X151" s="17">
        <v>0.415397983111084</v>
      </c>
      <c r="Y151" s="17">
        <v>0.40725014347625599</v>
      </c>
      <c r="Z151" s="17">
        <v>0.44482698485477201</v>
      </c>
      <c r="AA151" s="17">
        <v>0.41498982102772503</v>
      </c>
      <c r="AB151" s="17">
        <v>0.441452652529571</v>
      </c>
      <c r="AC151" s="17">
        <v>0.41311487316381401</v>
      </c>
      <c r="AD151" s="17">
        <v>0.420542506143953</v>
      </c>
      <c r="AE151" s="17"/>
      <c r="AF151" s="17">
        <v>0.40795439966052299</v>
      </c>
      <c r="AG151" s="17">
        <v>0.45362836648321198</v>
      </c>
      <c r="AH151" s="17">
        <v>0.424650886742578</v>
      </c>
      <c r="AI151" s="17">
        <v>0.424830122127073</v>
      </c>
      <c r="AJ151" s="17">
        <v>0.24959757196606799</v>
      </c>
      <c r="AK151" s="17"/>
      <c r="AL151" s="17">
        <v>0.42948002713964201</v>
      </c>
      <c r="AM151" s="17">
        <v>0.45290470020878498</v>
      </c>
      <c r="AN151" s="17">
        <v>0.34840460522314498</v>
      </c>
      <c r="AO151" s="17"/>
      <c r="AP151" s="17">
        <v>0.443790723398374</v>
      </c>
      <c r="AQ151" s="17">
        <v>0.41732379661445601</v>
      </c>
      <c r="AR151" s="17">
        <v>0.47441267816412902</v>
      </c>
      <c r="AS151" s="17">
        <v>0.29397183572264601</v>
      </c>
      <c r="AT151" s="17">
        <v>0.35969462923039902</v>
      </c>
      <c r="AU151" s="17"/>
      <c r="AV151" s="17">
        <v>0.48340281314868</v>
      </c>
      <c r="AW151" s="17">
        <v>0.41902742302495</v>
      </c>
      <c r="AX151" s="17">
        <v>0.45742596299252097</v>
      </c>
      <c r="AY151" s="17">
        <v>0.34852342459209101</v>
      </c>
      <c r="AZ151" s="17">
        <v>0.41500828143165203</v>
      </c>
    </row>
    <row r="152" spans="2:52" x14ac:dyDescent="0.35">
      <c r="B152" t="s">
        <v>148</v>
      </c>
      <c r="C152" s="17">
        <v>0.227392367237539</v>
      </c>
      <c r="D152" s="17">
        <v>0.23239375528242801</v>
      </c>
      <c r="E152" s="17">
        <v>0.223390807994128</v>
      </c>
      <c r="F152" s="17"/>
      <c r="G152" s="17">
        <v>0.12817097893087301</v>
      </c>
      <c r="H152" s="17">
        <v>0.15748862203667199</v>
      </c>
      <c r="I152" s="17">
        <v>0.19175589257071801</v>
      </c>
      <c r="J152" s="17">
        <v>0.23689974383443499</v>
      </c>
      <c r="K152" s="17">
        <v>0.29044980603753801</v>
      </c>
      <c r="L152" s="17">
        <v>0.329406602892855</v>
      </c>
      <c r="M152" s="17"/>
      <c r="N152" s="17">
        <v>0.19355768996303599</v>
      </c>
      <c r="O152" s="17">
        <v>0.22861700378078001</v>
      </c>
      <c r="P152" s="17">
        <v>0.25448785536517499</v>
      </c>
      <c r="Q152" s="17">
        <v>0.23858322029302101</v>
      </c>
      <c r="R152" s="17"/>
      <c r="S152" s="17">
        <v>0.15608945288710699</v>
      </c>
      <c r="T152" s="17">
        <v>0.25391299275543899</v>
      </c>
      <c r="U152" s="17">
        <v>0.27389129345271201</v>
      </c>
      <c r="V152" s="17">
        <v>0.23240966963620199</v>
      </c>
      <c r="W152" s="17">
        <v>0.23937283068701001</v>
      </c>
      <c r="X152" s="17">
        <v>0.237882270015357</v>
      </c>
      <c r="Y152" s="17">
        <v>0.249039234308463</v>
      </c>
      <c r="Z152" s="17">
        <v>0.27823307040733902</v>
      </c>
      <c r="AA152" s="17">
        <v>0.22634428511165899</v>
      </c>
      <c r="AB152" s="17">
        <v>0.22195743709090299</v>
      </c>
      <c r="AC152" s="17">
        <v>0.195005638412938</v>
      </c>
      <c r="AD152" s="17">
        <v>0.19534469996054901</v>
      </c>
      <c r="AE152" s="17"/>
      <c r="AF152" s="17">
        <v>0.29664255568067199</v>
      </c>
      <c r="AG152" s="17">
        <v>0.22599385132851299</v>
      </c>
      <c r="AH152" s="17">
        <v>0.17707979169916399</v>
      </c>
      <c r="AI152" s="17">
        <v>0.106272897893626</v>
      </c>
      <c r="AJ152" s="17">
        <v>0.258170267530552</v>
      </c>
      <c r="AK152" s="17"/>
      <c r="AL152" s="17">
        <v>0.341772787297698</v>
      </c>
      <c r="AM152" s="17">
        <v>0.15631527322960001</v>
      </c>
      <c r="AN152" s="17">
        <v>0.215372557118193</v>
      </c>
      <c r="AO152" s="17"/>
      <c r="AP152" s="17">
        <v>0.29714655128059497</v>
      </c>
      <c r="AQ152" s="17">
        <v>0.15153443675946501</v>
      </c>
      <c r="AR152" s="17">
        <v>0.21763642144944401</v>
      </c>
      <c r="AS152" s="17">
        <v>0.52095225876904805</v>
      </c>
      <c r="AT152" s="17">
        <v>0.232565311163905</v>
      </c>
      <c r="AU152" s="17"/>
      <c r="AV152" s="17">
        <v>0.241255311097966</v>
      </c>
      <c r="AW152" s="17">
        <v>0.15557035296167601</v>
      </c>
      <c r="AX152" s="17">
        <v>0.205378423634412</v>
      </c>
      <c r="AY152" s="17">
        <v>0.49478937092274899</v>
      </c>
      <c r="AZ152" s="17">
        <v>0.21863566536388501</v>
      </c>
    </row>
    <row r="153" spans="2:52" x14ac:dyDescent="0.35">
      <c r="B153" t="s">
        <v>96</v>
      </c>
      <c r="C153" s="17">
        <v>9.7638279992898994E-2</v>
      </c>
      <c r="D153" s="17">
        <v>7.5858873093288107E-2</v>
      </c>
      <c r="E153" s="17">
        <v>0.118002767789463</v>
      </c>
      <c r="F153" s="17"/>
      <c r="G153" s="17">
        <v>6.5288601137276303E-2</v>
      </c>
      <c r="H153" s="17">
        <v>0.114194494200015</v>
      </c>
      <c r="I153" s="17">
        <v>0.105248811499666</v>
      </c>
      <c r="J153" s="17">
        <v>0.12581282365020099</v>
      </c>
      <c r="K153" s="17">
        <v>9.2973481470283198E-2</v>
      </c>
      <c r="L153" s="17">
        <v>7.96867707836202E-2</v>
      </c>
      <c r="M153" s="17"/>
      <c r="N153" s="17">
        <v>6.6867384590769699E-2</v>
      </c>
      <c r="O153" s="17">
        <v>0.10427708515306799</v>
      </c>
      <c r="P153" s="17">
        <v>9.6563710838493994E-2</v>
      </c>
      <c r="Q153" s="17">
        <v>0.12501768374816399</v>
      </c>
      <c r="R153" s="17"/>
      <c r="S153" s="17">
        <v>9.6337162013084093E-2</v>
      </c>
      <c r="T153" s="17">
        <v>9.39007542714171E-2</v>
      </c>
      <c r="U153" s="17">
        <v>9.9411550112307803E-2</v>
      </c>
      <c r="V153" s="17">
        <v>0.13156461426848401</v>
      </c>
      <c r="W153" s="17">
        <v>9.3477108446847895E-2</v>
      </c>
      <c r="X153" s="17">
        <v>0.109913490857106</v>
      </c>
      <c r="Y153" s="17">
        <v>0.102763584971638</v>
      </c>
      <c r="Z153" s="17">
        <v>5.9518849946222398E-2</v>
      </c>
      <c r="AA153" s="17">
        <v>8.2215223374117199E-2</v>
      </c>
      <c r="AB153" s="17">
        <v>0.100970720587766</v>
      </c>
      <c r="AC153" s="17">
        <v>7.4391689455385199E-2</v>
      </c>
      <c r="AD153" s="17">
        <v>0.10873781409739799</v>
      </c>
      <c r="AE153" s="17"/>
      <c r="AF153" s="17">
        <v>0.118646621714317</v>
      </c>
      <c r="AG153" s="17">
        <v>0.112708041992648</v>
      </c>
      <c r="AH153" s="17">
        <v>6.8440676067274095E-2</v>
      </c>
      <c r="AI153" s="17">
        <v>6.7074911626733402E-2</v>
      </c>
      <c r="AJ153" s="17">
        <v>8.6573445676775204E-2</v>
      </c>
      <c r="AK153" s="17"/>
      <c r="AL153" s="17">
        <v>7.6000429163374295E-2</v>
      </c>
      <c r="AM153" s="17">
        <v>9.0454483071764694E-2</v>
      </c>
      <c r="AN153" s="17">
        <v>0.15517005751398599</v>
      </c>
      <c r="AO153" s="17"/>
      <c r="AP153" s="17">
        <v>6.8553344252593906E-2</v>
      </c>
      <c r="AQ153" s="17">
        <v>8.7512636841826599E-2</v>
      </c>
      <c r="AR153" s="17">
        <v>6.5116202100474502E-2</v>
      </c>
      <c r="AS153" s="17">
        <v>7.7151807160965397E-2</v>
      </c>
      <c r="AT153" s="17">
        <v>0.17057110598086</v>
      </c>
      <c r="AU153" s="17"/>
      <c r="AV153" s="17">
        <v>5.8981642619900597E-2</v>
      </c>
      <c r="AW153" s="17">
        <v>8.7693450850437601E-2</v>
      </c>
      <c r="AX153" s="17">
        <v>4.9843025954030097E-2</v>
      </c>
      <c r="AY153" s="17">
        <v>4.4479679315308197E-2</v>
      </c>
      <c r="AZ153" s="17">
        <v>0.215411115106938</v>
      </c>
    </row>
    <row r="154" spans="2:52" x14ac:dyDescent="0.35">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c r="AL154" s="17"/>
      <c r="AM154" s="17"/>
      <c r="AN154" s="17"/>
      <c r="AO154" s="17"/>
      <c r="AP154" s="17"/>
      <c r="AQ154" s="17"/>
      <c r="AR154" s="17"/>
      <c r="AS154" s="17"/>
      <c r="AT154" s="17"/>
      <c r="AU154" s="17"/>
      <c r="AV154" s="17"/>
      <c r="AW154" s="17"/>
      <c r="AX154" s="17"/>
      <c r="AY154" s="17"/>
      <c r="AZ154" s="17"/>
    </row>
    <row r="155" spans="2:52" x14ac:dyDescent="0.35">
      <c r="B155" s="6" t="s">
        <v>157</v>
      </c>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c r="AJ155" s="17"/>
      <c r="AK155" s="17"/>
      <c r="AL155" s="17"/>
      <c r="AM155" s="17"/>
      <c r="AN155" s="17"/>
      <c r="AO155" s="17"/>
      <c r="AP155" s="17"/>
      <c r="AQ155" s="17"/>
      <c r="AR155" s="17"/>
      <c r="AS155" s="17"/>
      <c r="AT155" s="17"/>
      <c r="AU155" s="17"/>
      <c r="AV155" s="17"/>
      <c r="AW155" s="17"/>
      <c r="AX155" s="17"/>
      <c r="AY155" s="17"/>
      <c r="AZ155" s="17"/>
    </row>
    <row r="156" spans="2:52" x14ac:dyDescent="0.35">
      <c r="B156" s="24" t="s">
        <v>83</v>
      </c>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7"/>
      <c r="AK156" s="17"/>
      <c r="AL156" s="17"/>
      <c r="AM156" s="17"/>
      <c r="AN156" s="17"/>
      <c r="AO156" s="17"/>
      <c r="AP156" s="17"/>
      <c r="AQ156" s="17"/>
      <c r="AR156" s="17"/>
      <c r="AS156" s="17"/>
      <c r="AT156" s="17"/>
      <c r="AU156" s="17"/>
      <c r="AV156" s="17"/>
      <c r="AW156" s="17"/>
      <c r="AX156" s="17"/>
      <c r="AY156" s="17"/>
      <c r="AZ156" s="17"/>
    </row>
    <row r="157" spans="2:52" x14ac:dyDescent="0.35">
      <c r="B157" t="s">
        <v>86</v>
      </c>
      <c r="C157" s="17">
        <v>0.23604584778971299</v>
      </c>
      <c r="D157" s="17">
        <v>0.25095720035852598</v>
      </c>
      <c r="E157" s="17">
        <v>0.22006571660052299</v>
      </c>
      <c r="F157" s="17"/>
      <c r="G157" s="17">
        <v>0.28689242964594902</v>
      </c>
      <c r="H157" s="17">
        <v>0.31561038928558299</v>
      </c>
      <c r="I157" s="17">
        <v>0.271925671267362</v>
      </c>
      <c r="J157" s="17">
        <v>0.19920712398291299</v>
      </c>
      <c r="K157" s="17">
        <v>0.16616440530101501</v>
      </c>
      <c r="L157" s="17">
        <v>0.18490802883332499</v>
      </c>
      <c r="M157" s="17"/>
      <c r="N157" s="17">
        <v>0.291521965092502</v>
      </c>
      <c r="O157" s="17">
        <v>0.23960922762656101</v>
      </c>
      <c r="P157" s="17">
        <v>0.21401507840277301</v>
      </c>
      <c r="Q157" s="17">
        <v>0.191532722768532</v>
      </c>
      <c r="R157" s="17"/>
      <c r="S157" s="17">
        <v>0.29164542729551002</v>
      </c>
      <c r="T157" s="17">
        <v>0.19053215876967</v>
      </c>
      <c r="U157" s="17">
        <v>0.19548740636616499</v>
      </c>
      <c r="V157" s="17">
        <v>0.24155513424226199</v>
      </c>
      <c r="W157" s="17">
        <v>0.20661814615162699</v>
      </c>
      <c r="X157" s="17">
        <v>0.25891391244110701</v>
      </c>
      <c r="Y157" s="17">
        <v>0.21979230617307999</v>
      </c>
      <c r="Z157" s="17">
        <v>0.18812738985351199</v>
      </c>
      <c r="AA157" s="17">
        <v>0.22177533628085799</v>
      </c>
      <c r="AB157" s="17">
        <v>0.25275523594377097</v>
      </c>
      <c r="AC157" s="17">
        <v>0.29854697202040498</v>
      </c>
      <c r="AD157" s="17">
        <v>0.27076489150517402</v>
      </c>
      <c r="AE157" s="17"/>
      <c r="AF157" s="17">
        <v>0.16914424288320301</v>
      </c>
      <c r="AG157" s="17">
        <v>0.19626435313502699</v>
      </c>
      <c r="AH157" s="17">
        <v>0.29114292335629399</v>
      </c>
      <c r="AI157" s="17">
        <v>0.34623605757821002</v>
      </c>
      <c r="AJ157" s="17">
        <v>0.47819875059689898</v>
      </c>
      <c r="AK157" s="17"/>
      <c r="AL157" s="17">
        <v>0.16364191764689701</v>
      </c>
      <c r="AM157" s="17">
        <v>0.29148270646671998</v>
      </c>
      <c r="AN157" s="17">
        <v>0.22176562938236999</v>
      </c>
      <c r="AO157" s="17"/>
      <c r="AP157" s="17">
        <v>0.21587335243431499</v>
      </c>
      <c r="AQ157" s="17">
        <v>0.29797276840310699</v>
      </c>
      <c r="AR157" s="17">
        <v>0.23926887435529701</v>
      </c>
      <c r="AS157" s="17">
        <v>0.111155151452593</v>
      </c>
      <c r="AT157" s="17">
        <v>0.180489042934835</v>
      </c>
      <c r="AU157" s="17"/>
      <c r="AV157" s="17">
        <v>0.24764660367012301</v>
      </c>
      <c r="AW157" s="17">
        <v>0.29408703042421702</v>
      </c>
      <c r="AX157" s="17">
        <v>0.265107106600876</v>
      </c>
      <c r="AY157" s="17">
        <v>0.12363049664850199</v>
      </c>
      <c r="AZ157" s="17">
        <v>0.11588954585092499</v>
      </c>
    </row>
    <row r="158" spans="2:52" x14ac:dyDescent="0.35">
      <c r="B158" t="s">
        <v>87</v>
      </c>
      <c r="C158" s="17">
        <v>0.41350368715618802</v>
      </c>
      <c r="D158" s="17">
        <v>0.40934014691571302</v>
      </c>
      <c r="E158" s="17">
        <v>0.41884333100721999</v>
      </c>
      <c r="F158" s="17"/>
      <c r="G158" s="17">
        <v>0.42522919950639998</v>
      </c>
      <c r="H158" s="17">
        <v>0.40476079459027797</v>
      </c>
      <c r="I158" s="17">
        <v>0.42316384611306002</v>
      </c>
      <c r="J158" s="17">
        <v>0.39089719884534802</v>
      </c>
      <c r="K158" s="17">
        <v>0.403789979863934</v>
      </c>
      <c r="L158" s="17">
        <v>0.42985313722146101</v>
      </c>
      <c r="M158" s="17"/>
      <c r="N158" s="17">
        <v>0.45323031055488999</v>
      </c>
      <c r="O158" s="17">
        <v>0.39960198099078598</v>
      </c>
      <c r="P158" s="17">
        <v>0.39805847650174098</v>
      </c>
      <c r="Q158" s="17">
        <v>0.399642557792318</v>
      </c>
      <c r="R158" s="17"/>
      <c r="S158" s="17">
        <v>0.41267561098331501</v>
      </c>
      <c r="T158" s="17">
        <v>0.43371023342350101</v>
      </c>
      <c r="U158" s="17">
        <v>0.473105233812324</v>
      </c>
      <c r="V158" s="17">
        <v>0.35293444810726998</v>
      </c>
      <c r="W158" s="17">
        <v>0.46009297073460398</v>
      </c>
      <c r="X158" s="17">
        <v>0.36906640506190802</v>
      </c>
      <c r="Y158" s="17">
        <v>0.41416559966571997</v>
      </c>
      <c r="Z158" s="17">
        <v>0.44714225958739301</v>
      </c>
      <c r="AA158" s="17">
        <v>0.41945112114406402</v>
      </c>
      <c r="AB158" s="17">
        <v>0.40574193944749598</v>
      </c>
      <c r="AC158" s="17">
        <v>0.40272119828787301</v>
      </c>
      <c r="AD158" s="17">
        <v>0.35001754871956797</v>
      </c>
      <c r="AE158" s="17"/>
      <c r="AF158" s="17">
        <v>0.37944977519022199</v>
      </c>
      <c r="AG158" s="17">
        <v>0.43729476924909699</v>
      </c>
      <c r="AH158" s="17">
        <v>0.44465269506802602</v>
      </c>
      <c r="AI158" s="17">
        <v>0.44737007388752398</v>
      </c>
      <c r="AJ158" s="17">
        <v>0.28999220755944299</v>
      </c>
      <c r="AK158" s="17"/>
      <c r="AL158" s="17">
        <v>0.37706088060235698</v>
      </c>
      <c r="AM158" s="17">
        <v>0.46045907912495199</v>
      </c>
      <c r="AN158" s="17">
        <v>0.37225105962337901</v>
      </c>
      <c r="AO158" s="17"/>
      <c r="AP158" s="17">
        <v>0.41938155377435599</v>
      </c>
      <c r="AQ158" s="17">
        <v>0.42318321032147999</v>
      </c>
      <c r="AR158" s="17">
        <v>0.45891103238502601</v>
      </c>
      <c r="AS158" s="17">
        <v>0.26115136694339403</v>
      </c>
      <c r="AT158" s="17">
        <v>0.362800257501598</v>
      </c>
      <c r="AU158" s="17"/>
      <c r="AV158" s="17">
        <v>0.44343785203793701</v>
      </c>
      <c r="AW158" s="17">
        <v>0.43544298875589998</v>
      </c>
      <c r="AX158" s="17">
        <v>0.464317571326816</v>
      </c>
      <c r="AY158" s="17">
        <v>0.32472609285479098</v>
      </c>
      <c r="AZ158" s="17">
        <v>0.41583437987236799</v>
      </c>
    </row>
    <row r="159" spans="2:52" x14ac:dyDescent="0.35">
      <c r="B159" t="s">
        <v>88</v>
      </c>
      <c r="C159" s="17">
        <v>0.23299353789108801</v>
      </c>
      <c r="D159" s="17">
        <v>0.22539957227931101</v>
      </c>
      <c r="E159" s="17">
        <v>0.24131345490101599</v>
      </c>
      <c r="F159" s="17"/>
      <c r="G159" s="17">
        <v>0.17669241591856</v>
      </c>
      <c r="H159" s="17">
        <v>0.17247322223383399</v>
      </c>
      <c r="I159" s="17">
        <v>0.20151066628377201</v>
      </c>
      <c r="J159" s="17">
        <v>0.258635894268055</v>
      </c>
      <c r="K159" s="17">
        <v>0.29922013830833799</v>
      </c>
      <c r="L159" s="17">
        <v>0.28018508057394698</v>
      </c>
      <c r="M159" s="17"/>
      <c r="N159" s="17">
        <v>0.181557005433652</v>
      </c>
      <c r="O159" s="17">
        <v>0.23804709969656501</v>
      </c>
      <c r="P159" s="17">
        <v>0.258022380569359</v>
      </c>
      <c r="Q159" s="17">
        <v>0.26117046027090102</v>
      </c>
      <c r="R159" s="17"/>
      <c r="S159" s="17">
        <v>0.18246131309958699</v>
      </c>
      <c r="T159" s="17">
        <v>0.25626709911768702</v>
      </c>
      <c r="U159" s="17">
        <v>0.21741748663229901</v>
      </c>
      <c r="V159" s="17">
        <v>0.269739774775823</v>
      </c>
      <c r="W159" s="17">
        <v>0.25315388225240099</v>
      </c>
      <c r="X159" s="17">
        <v>0.22311739545215301</v>
      </c>
      <c r="Y159" s="17">
        <v>0.21565172757930201</v>
      </c>
      <c r="Z159" s="17">
        <v>0.26688458336503001</v>
      </c>
      <c r="AA159" s="17">
        <v>0.231992629014521</v>
      </c>
      <c r="AB159" s="17">
        <v>0.24082506553025601</v>
      </c>
      <c r="AC159" s="17">
        <v>0.211834421742849</v>
      </c>
      <c r="AD159" s="17">
        <v>0.29833591722609298</v>
      </c>
      <c r="AE159" s="17"/>
      <c r="AF159" s="17">
        <v>0.29047140314182601</v>
      </c>
      <c r="AG159" s="17">
        <v>0.24206346658401201</v>
      </c>
      <c r="AH159" s="17">
        <v>0.18886280999039501</v>
      </c>
      <c r="AI159" s="17">
        <v>0.142521903443802</v>
      </c>
      <c r="AJ159" s="17">
        <v>9.9217623403906302E-2</v>
      </c>
      <c r="AK159" s="17"/>
      <c r="AL159" s="17">
        <v>0.30896081280690701</v>
      </c>
      <c r="AM159" s="17">
        <v>0.18217356816896099</v>
      </c>
      <c r="AN159" s="17">
        <v>0.219862060342771</v>
      </c>
      <c r="AO159" s="17"/>
      <c r="AP159" s="17">
        <v>0.24679812908321999</v>
      </c>
      <c r="AQ159" s="17">
        <v>0.193446455303035</v>
      </c>
      <c r="AR159" s="17">
        <v>0.234327579300043</v>
      </c>
      <c r="AS159" s="17">
        <v>0.281477015900852</v>
      </c>
      <c r="AT159" s="17">
        <v>0.27465225151123501</v>
      </c>
      <c r="AU159" s="17"/>
      <c r="AV159" s="17">
        <v>0.219929894127672</v>
      </c>
      <c r="AW159" s="17">
        <v>0.19869425356564899</v>
      </c>
      <c r="AX159" s="17">
        <v>0.197469525779955</v>
      </c>
      <c r="AY159" s="17">
        <v>0.320014843455658</v>
      </c>
      <c r="AZ159" s="17">
        <v>0.30434316952930901</v>
      </c>
    </row>
    <row r="160" spans="2:52" x14ac:dyDescent="0.35">
      <c r="B160" t="s">
        <v>89</v>
      </c>
      <c r="C160" s="17">
        <v>4.9341505239354599E-2</v>
      </c>
      <c r="D160" s="17">
        <v>5.0363803515852699E-2</v>
      </c>
      <c r="E160" s="17">
        <v>4.8654448900388302E-2</v>
      </c>
      <c r="F160" s="17"/>
      <c r="G160" s="17">
        <v>6.1003539905478299E-2</v>
      </c>
      <c r="H160" s="17">
        <v>3.1518269657604701E-2</v>
      </c>
      <c r="I160" s="17">
        <v>4.8808259516781201E-2</v>
      </c>
      <c r="J160" s="17">
        <v>5.5896318316413299E-2</v>
      </c>
      <c r="K160" s="17">
        <v>5.7670434437427899E-2</v>
      </c>
      <c r="L160" s="17">
        <v>4.5646735493413602E-2</v>
      </c>
      <c r="M160" s="17"/>
      <c r="N160" s="17">
        <v>2.88996794562833E-2</v>
      </c>
      <c r="O160" s="17">
        <v>6.0727732222080402E-2</v>
      </c>
      <c r="P160" s="17">
        <v>5.8732716328982797E-2</v>
      </c>
      <c r="Q160" s="17">
        <v>5.1898859128953201E-2</v>
      </c>
      <c r="R160" s="17"/>
      <c r="S160" s="17">
        <v>4.1767812268436802E-2</v>
      </c>
      <c r="T160" s="17">
        <v>5.9519450248765197E-2</v>
      </c>
      <c r="U160" s="17">
        <v>5.6450113384848198E-2</v>
      </c>
      <c r="V160" s="17">
        <v>6.77773476726347E-2</v>
      </c>
      <c r="W160" s="17">
        <v>2.3714599809671898E-2</v>
      </c>
      <c r="X160" s="17">
        <v>6.0568698417929098E-2</v>
      </c>
      <c r="Y160" s="17">
        <v>6.9795638387735198E-2</v>
      </c>
      <c r="Z160" s="17">
        <v>4.4273180967304801E-2</v>
      </c>
      <c r="AA160" s="17">
        <v>4.0545794235921397E-2</v>
      </c>
      <c r="AB160" s="17">
        <v>3.7200980174190698E-2</v>
      </c>
      <c r="AC160" s="17">
        <v>4.1929516056824601E-2</v>
      </c>
      <c r="AD160" s="17">
        <v>2.5667391902981802E-2</v>
      </c>
      <c r="AE160" s="17"/>
      <c r="AF160" s="17">
        <v>6.0948556940553802E-2</v>
      </c>
      <c r="AG160" s="17">
        <v>5.89979774875291E-2</v>
      </c>
      <c r="AH160" s="17">
        <v>3.9533871910370499E-2</v>
      </c>
      <c r="AI160" s="17">
        <v>2.57423153433151E-2</v>
      </c>
      <c r="AJ160" s="17">
        <v>5.0682022535405498E-2</v>
      </c>
      <c r="AK160" s="17"/>
      <c r="AL160" s="17">
        <v>6.9040349578095697E-2</v>
      </c>
      <c r="AM160" s="17">
        <v>2.8074633356359398E-2</v>
      </c>
      <c r="AN160" s="17">
        <v>6.7831692940743704E-2</v>
      </c>
      <c r="AO160" s="17"/>
      <c r="AP160" s="17">
        <v>6.0061806032830199E-2</v>
      </c>
      <c r="AQ160" s="17">
        <v>3.9363892250269997E-2</v>
      </c>
      <c r="AR160" s="17">
        <v>1.61516362479435E-2</v>
      </c>
      <c r="AS160" s="17">
        <v>0.158356774651189</v>
      </c>
      <c r="AT160" s="17">
        <v>5.9334858293204999E-2</v>
      </c>
      <c r="AU160" s="17"/>
      <c r="AV160" s="17">
        <v>4.7673278678662598E-2</v>
      </c>
      <c r="AW160" s="17">
        <v>3.4919669704522899E-2</v>
      </c>
      <c r="AX160" s="17">
        <v>1.7694965621885599E-2</v>
      </c>
      <c r="AY160" s="17">
        <v>0.11411529616567399</v>
      </c>
      <c r="AZ160" s="17">
        <v>4.6515901011758697E-2</v>
      </c>
    </row>
    <row r="161" spans="2:52" x14ac:dyDescent="0.35">
      <c r="B161" t="s">
        <v>90</v>
      </c>
      <c r="C161" s="17">
        <v>3.3402784221825903E-2</v>
      </c>
      <c r="D161" s="17">
        <v>3.5852684496083302E-2</v>
      </c>
      <c r="E161" s="17">
        <v>3.0717697311353601E-2</v>
      </c>
      <c r="F161" s="17"/>
      <c r="G161" s="17">
        <v>2.05480175734143E-2</v>
      </c>
      <c r="H161" s="17">
        <v>1.9719029286969E-2</v>
      </c>
      <c r="I161" s="17">
        <v>1.8883437068002901E-2</v>
      </c>
      <c r="J161" s="17">
        <v>4.6773788590153097E-2</v>
      </c>
      <c r="K161" s="17">
        <v>5.13406753755812E-2</v>
      </c>
      <c r="L161" s="17">
        <v>4.2045072186231797E-2</v>
      </c>
      <c r="M161" s="17"/>
      <c r="N161" s="17">
        <v>2.21804492007305E-2</v>
      </c>
      <c r="O161" s="17">
        <v>2.7563375490898299E-2</v>
      </c>
      <c r="P161" s="17">
        <v>4.5616595165524999E-2</v>
      </c>
      <c r="Q161" s="17">
        <v>4.0280777574575898E-2</v>
      </c>
      <c r="R161" s="17"/>
      <c r="S161" s="17">
        <v>2.89121068977321E-2</v>
      </c>
      <c r="T161" s="17">
        <v>2.90179436294348E-2</v>
      </c>
      <c r="U161" s="17">
        <v>2.7434763743387301E-2</v>
      </c>
      <c r="V161" s="17">
        <v>3.2893223630798003E-2</v>
      </c>
      <c r="W161" s="17">
        <v>2.5426305121176301E-2</v>
      </c>
      <c r="X161" s="17">
        <v>4.3947371639408199E-2</v>
      </c>
      <c r="Y161" s="17">
        <v>4.4218955111284403E-2</v>
      </c>
      <c r="Z161" s="17">
        <v>3.18868399542327E-2</v>
      </c>
      <c r="AA161" s="17">
        <v>4.9012311668766302E-2</v>
      </c>
      <c r="AB161" s="17">
        <v>3.68148386683134E-2</v>
      </c>
      <c r="AC161" s="17">
        <v>6.1308085360521399E-3</v>
      </c>
      <c r="AD161" s="17">
        <v>2.8939690173969301E-2</v>
      </c>
      <c r="AE161" s="17"/>
      <c r="AF161" s="17">
        <v>4.8636760992045003E-2</v>
      </c>
      <c r="AG161" s="17">
        <v>3.12210235604941E-2</v>
      </c>
      <c r="AH161" s="17">
        <v>2.0883865176032999E-2</v>
      </c>
      <c r="AI161" s="17">
        <v>1.9246067611563802E-2</v>
      </c>
      <c r="AJ161" s="17">
        <v>1.80085045424342E-2</v>
      </c>
      <c r="AK161" s="17"/>
      <c r="AL161" s="17">
        <v>5.6625000857510099E-2</v>
      </c>
      <c r="AM161" s="17">
        <v>1.7134926960636E-2</v>
      </c>
      <c r="AN161" s="17">
        <v>3.6047220348949097E-2</v>
      </c>
      <c r="AO161" s="17"/>
      <c r="AP161" s="17">
        <v>4.2239225024939001E-2</v>
      </c>
      <c r="AQ161" s="17">
        <v>1.60729950583984E-2</v>
      </c>
      <c r="AR161" s="17">
        <v>3.36126476603942E-2</v>
      </c>
      <c r="AS161" s="17">
        <v>0.15371838750733099</v>
      </c>
      <c r="AT161" s="17">
        <v>4.0166476073444299E-2</v>
      </c>
      <c r="AU161" s="17"/>
      <c r="AV161" s="17">
        <v>2.27149464929952E-2</v>
      </c>
      <c r="AW161" s="17">
        <v>1.51160710531636E-2</v>
      </c>
      <c r="AX161" s="17">
        <v>3.1181328162553801E-2</v>
      </c>
      <c r="AY161" s="17">
        <v>0.10600944430933699</v>
      </c>
      <c r="AZ161" s="17">
        <v>1.9015381384699201E-2</v>
      </c>
    </row>
    <row r="162" spans="2:52" x14ac:dyDescent="0.35">
      <c r="B162" t="s">
        <v>57</v>
      </c>
      <c r="C162" s="17">
        <v>3.4712637701829897E-2</v>
      </c>
      <c r="D162" s="17">
        <v>2.8086592434513401E-2</v>
      </c>
      <c r="E162" s="17">
        <v>4.0405351279498999E-2</v>
      </c>
      <c r="F162" s="17"/>
      <c r="G162" s="17">
        <v>2.9634397450198701E-2</v>
      </c>
      <c r="H162" s="17">
        <v>5.5918294945731299E-2</v>
      </c>
      <c r="I162" s="17">
        <v>3.5708119751021603E-2</v>
      </c>
      <c r="J162" s="17">
        <v>4.85896759971177E-2</v>
      </c>
      <c r="K162" s="17">
        <v>2.18143667137039E-2</v>
      </c>
      <c r="L162" s="17">
        <v>1.7361945691621899E-2</v>
      </c>
      <c r="M162" s="17"/>
      <c r="N162" s="17">
        <v>2.26105902619421E-2</v>
      </c>
      <c r="O162" s="17">
        <v>3.4450583973109503E-2</v>
      </c>
      <c r="P162" s="17">
        <v>2.5554753031618999E-2</v>
      </c>
      <c r="Q162" s="17">
        <v>5.5474622464719597E-2</v>
      </c>
      <c r="R162" s="17"/>
      <c r="S162" s="17">
        <v>4.2537729455419601E-2</v>
      </c>
      <c r="T162" s="17">
        <v>3.0953114810942199E-2</v>
      </c>
      <c r="U162" s="17">
        <v>3.01049960609765E-2</v>
      </c>
      <c r="V162" s="17">
        <v>3.5100071571212497E-2</v>
      </c>
      <c r="W162" s="17">
        <v>3.0994095930519199E-2</v>
      </c>
      <c r="X162" s="17">
        <v>4.4386216987494197E-2</v>
      </c>
      <c r="Y162" s="17">
        <v>3.6375773082877899E-2</v>
      </c>
      <c r="Z162" s="17">
        <v>2.1685746272526601E-2</v>
      </c>
      <c r="AA162" s="17">
        <v>3.7222807655868301E-2</v>
      </c>
      <c r="AB162" s="17">
        <v>2.6661940235973201E-2</v>
      </c>
      <c r="AC162" s="17">
        <v>3.8837083355996303E-2</v>
      </c>
      <c r="AD162" s="17">
        <v>2.6274560472213299E-2</v>
      </c>
      <c r="AE162" s="17"/>
      <c r="AF162" s="17">
        <v>5.1349260852150198E-2</v>
      </c>
      <c r="AG162" s="17">
        <v>3.4158409983841898E-2</v>
      </c>
      <c r="AH162" s="17">
        <v>1.4923834498882E-2</v>
      </c>
      <c r="AI162" s="17">
        <v>1.88835821355843E-2</v>
      </c>
      <c r="AJ162" s="17">
        <v>6.3900891361912696E-2</v>
      </c>
      <c r="AK162" s="17"/>
      <c r="AL162" s="17">
        <v>2.4671038508233298E-2</v>
      </c>
      <c r="AM162" s="17">
        <v>2.0675085922372001E-2</v>
      </c>
      <c r="AN162" s="17">
        <v>8.2242337361786905E-2</v>
      </c>
      <c r="AO162" s="17"/>
      <c r="AP162" s="17">
        <v>1.5645933650339401E-2</v>
      </c>
      <c r="AQ162" s="17">
        <v>2.9960678663709099E-2</v>
      </c>
      <c r="AR162" s="17">
        <v>1.7728230051296999E-2</v>
      </c>
      <c r="AS162" s="17">
        <v>3.4141303544642197E-2</v>
      </c>
      <c r="AT162" s="17">
        <v>8.2557113685682304E-2</v>
      </c>
      <c r="AU162" s="17"/>
      <c r="AV162" s="17">
        <v>1.8597424992610599E-2</v>
      </c>
      <c r="AW162" s="17">
        <v>2.1739986496547899E-2</v>
      </c>
      <c r="AX162" s="17">
        <v>2.4229502507913898E-2</v>
      </c>
      <c r="AY162" s="17">
        <v>1.15038265660395E-2</v>
      </c>
      <c r="AZ162" s="17">
        <v>9.8401622350940507E-2</v>
      </c>
    </row>
    <row r="163" spans="2:52" x14ac:dyDescent="0.35">
      <c r="B163" t="s">
        <v>91</v>
      </c>
      <c r="C163" s="17">
        <v>0.64954953494590095</v>
      </c>
      <c r="D163" s="17">
        <v>0.66029734727423905</v>
      </c>
      <c r="E163" s="17">
        <v>0.63890904760774303</v>
      </c>
      <c r="F163" s="17"/>
      <c r="G163" s="17">
        <v>0.712121629152348</v>
      </c>
      <c r="H163" s="17">
        <v>0.72037118387585997</v>
      </c>
      <c r="I163" s="17">
        <v>0.69508951738042202</v>
      </c>
      <c r="J163" s="17">
        <v>0.59010432282826097</v>
      </c>
      <c r="K163" s="17">
        <v>0.56995438516494801</v>
      </c>
      <c r="L163" s="17">
        <v>0.61476116605478603</v>
      </c>
      <c r="M163" s="17"/>
      <c r="N163" s="17">
        <v>0.74475227564739199</v>
      </c>
      <c r="O163" s="17">
        <v>0.63921120861734704</v>
      </c>
      <c r="P163" s="17">
        <v>0.61207355490451398</v>
      </c>
      <c r="Q163" s="17">
        <v>0.59117528056085</v>
      </c>
      <c r="R163" s="17"/>
      <c r="S163" s="17">
        <v>0.70432103827882397</v>
      </c>
      <c r="T163" s="17">
        <v>0.62424239219317101</v>
      </c>
      <c r="U163" s="17">
        <v>0.66859264017848896</v>
      </c>
      <c r="V163" s="17">
        <v>0.59448958234953198</v>
      </c>
      <c r="W163" s="17">
        <v>0.66671111688623197</v>
      </c>
      <c r="X163" s="17">
        <v>0.62798031750301497</v>
      </c>
      <c r="Y163" s="17">
        <v>0.63395790583880096</v>
      </c>
      <c r="Z163" s="17">
        <v>0.63526964944090503</v>
      </c>
      <c r="AA163" s="17">
        <v>0.64122645742492301</v>
      </c>
      <c r="AB163" s="17">
        <v>0.65849717539126695</v>
      </c>
      <c r="AC163" s="17">
        <v>0.70126817030827804</v>
      </c>
      <c r="AD163" s="17">
        <v>0.62078244022474205</v>
      </c>
      <c r="AE163" s="17"/>
      <c r="AF163" s="17">
        <v>0.548594018073425</v>
      </c>
      <c r="AG163" s="17">
        <v>0.63355912238412304</v>
      </c>
      <c r="AH163" s="17">
        <v>0.73579561842431995</v>
      </c>
      <c r="AI163" s="17">
        <v>0.793606131465734</v>
      </c>
      <c r="AJ163" s="17">
        <v>0.76819095815634197</v>
      </c>
      <c r="AK163" s="17"/>
      <c r="AL163" s="17">
        <v>0.54070279824925305</v>
      </c>
      <c r="AM163" s="17">
        <v>0.75194178559167202</v>
      </c>
      <c r="AN163" s="17">
        <v>0.594016689005749</v>
      </c>
      <c r="AO163" s="17"/>
      <c r="AP163" s="17">
        <v>0.63525490620867098</v>
      </c>
      <c r="AQ163" s="17">
        <v>0.72115597872458703</v>
      </c>
      <c r="AR163" s="17">
        <v>0.69817990674032304</v>
      </c>
      <c r="AS163" s="17">
        <v>0.372306518395986</v>
      </c>
      <c r="AT163" s="17">
        <v>0.54328930043643298</v>
      </c>
      <c r="AU163" s="17"/>
      <c r="AV163" s="17">
        <v>0.69108445570805999</v>
      </c>
      <c r="AW163" s="17">
        <v>0.72953001918011695</v>
      </c>
      <c r="AX163" s="17">
        <v>0.72942467792769194</v>
      </c>
      <c r="AY163" s="17">
        <v>0.44835658950329199</v>
      </c>
      <c r="AZ163" s="17">
        <v>0.53172392572329297</v>
      </c>
    </row>
    <row r="164" spans="2:52" x14ac:dyDescent="0.35">
      <c r="B164" t="s">
        <v>92</v>
      </c>
      <c r="C164" s="17">
        <v>8.2744289461180495E-2</v>
      </c>
      <c r="D164" s="17">
        <v>8.6216488011936002E-2</v>
      </c>
      <c r="E164" s="17">
        <v>7.9372146211741906E-2</v>
      </c>
      <c r="F164" s="17"/>
      <c r="G164" s="17">
        <v>8.1551557478892603E-2</v>
      </c>
      <c r="H164" s="17">
        <v>5.1237298944573802E-2</v>
      </c>
      <c r="I164" s="17">
        <v>6.7691696584784106E-2</v>
      </c>
      <c r="J164" s="17">
        <v>0.102670106906566</v>
      </c>
      <c r="K164" s="17">
        <v>0.109011109813009</v>
      </c>
      <c r="L164" s="17">
        <v>8.7691807679645406E-2</v>
      </c>
      <c r="M164" s="17"/>
      <c r="N164" s="17">
        <v>5.1080128657013897E-2</v>
      </c>
      <c r="O164" s="17">
        <v>8.8291107712978698E-2</v>
      </c>
      <c r="P164" s="17">
        <v>0.104349311494508</v>
      </c>
      <c r="Q164" s="17">
        <v>9.2179636703529105E-2</v>
      </c>
      <c r="R164" s="17"/>
      <c r="S164" s="17">
        <v>7.0679919166168906E-2</v>
      </c>
      <c r="T164" s="17">
        <v>8.8537393878200005E-2</v>
      </c>
      <c r="U164" s="17">
        <v>8.3884877128235502E-2</v>
      </c>
      <c r="V164" s="17">
        <v>0.100670571303433</v>
      </c>
      <c r="W164" s="17">
        <v>4.9140904930848203E-2</v>
      </c>
      <c r="X164" s="17">
        <v>0.104516070057337</v>
      </c>
      <c r="Y164" s="17">
        <v>0.11401459349902</v>
      </c>
      <c r="Z164" s="17">
        <v>7.6160020921537494E-2</v>
      </c>
      <c r="AA164" s="17">
        <v>8.9558105904687699E-2</v>
      </c>
      <c r="AB164" s="17">
        <v>7.4015818842504105E-2</v>
      </c>
      <c r="AC164" s="17">
        <v>4.8060324592876701E-2</v>
      </c>
      <c r="AD164" s="17">
        <v>5.46070820769511E-2</v>
      </c>
      <c r="AE164" s="17"/>
      <c r="AF164" s="17">
        <v>0.109585317932599</v>
      </c>
      <c r="AG164" s="17">
        <v>9.0219001048023204E-2</v>
      </c>
      <c r="AH164" s="17">
        <v>6.0417737086403502E-2</v>
      </c>
      <c r="AI164" s="17">
        <v>4.4988382954878801E-2</v>
      </c>
      <c r="AJ164" s="17">
        <v>6.8690527077839597E-2</v>
      </c>
      <c r="AK164" s="17"/>
      <c r="AL164" s="17">
        <v>0.125665350435606</v>
      </c>
      <c r="AM164" s="17">
        <v>4.5209560316995398E-2</v>
      </c>
      <c r="AN164" s="17">
        <v>0.103878913289693</v>
      </c>
      <c r="AO164" s="17"/>
      <c r="AP164" s="17">
        <v>0.102301031057769</v>
      </c>
      <c r="AQ164" s="17">
        <v>5.5436887308668303E-2</v>
      </c>
      <c r="AR164" s="17">
        <v>4.9764283908337703E-2</v>
      </c>
      <c r="AS164" s="17">
        <v>0.31207516215851999</v>
      </c>
      <c r="AT164" s="17">
        <v>9.9501334366649305E-2</v>
      </c>
      <c r="AU164" s="17"/>
      <c r="AV164" s="17">
        <v>7.0388225171657798E-2</v>
      </c>
      <c r="AW164" s="17">
        <v>5.0035740757686499E-2</v>
      </c>
      <c r="AX164" s="17">
        <v>4.8876293784439397E-2</v>
      </c>
      <c r="AY164" s="17">
        <v>0.22012474047500999</v>
      </c>
      <c r="AZ164" s="17">
        <v>6.5531282396457904E-2</v>
      </c>
    </row>
    <row r="165" spans="2:52" x14ac:dyDescent="0.35">
      <c r="B165" t="s">
        <v>93</v>
      </c>
      <c r="C165" s="17">
        <v>0.566805245484721</v>
      </c>
      <c r="D165" s="17">
        <v>0.57408085926230301</v>
      </c>
      <c r="E165" s="17">
        <v>0.55953690139600099</v>
      </c>
      <c r="F165" s="17"/>
      <c r="G165" s="17">
        <v>0.63057007167345602</v>
      </c>
      <c r="H165" s="17">
        <v>0.669133884931287</v>
      </c>
      <c r="I165" s="17">
        <v>0.62739782079563799</v>
      </c>
      <c r="J165" s="17">
        <v>0.487434215921695</v>
      </c>
      <c r="K165" s="17">
        <v>0.46094327535193902</v>
      </c>
      <c r="L165" s="17">
        <v>0.52706935837514002</v>
      </c>
      <c r="M165" s="17"/>
      <c r="N165" s="17">
        <v>0.69367214699037805</v>
      </c>
      <c r="O165" s="17">
        <v>0.55092010090436805</v>
      </c>
      <c r="P165" s="17">
        <v>0.50772424341000699</v>
      </c>
      <c r="Q165" s="17">
        <v>0.49899564385732098</v>
      </c>
      <c r="R165" s="17"/>
      <c r="S165" s="17">
        <v>0.63364111911265497</v>
      </c>
      <c r="T165" s="17">
        <v>0.53570499831497098</v>
      </c>
      <c r="U165" s="17">
        <v>0.58470776305025396</v>
      </c>
      <c r="V165" s="17">
        <v>0.49381901104609999</v>
      </c>
      <c r="W165" s="17">
        <v>0.61757021195538397</v>
      </c>
      <c r="X165" s="17">
        <v>0.52346424744567799</v>
      </c>
      <c r="Y165" s="17">
        <v>0.51994331233978097</v>
      </c>
      <c r="Z165" s="17">
        <v>0.55910962851936796</v>
      </c>
      <c r="AA165" s="17">
        <v>0.55166835152023497</v>
      </c>
      <c r="AB165" s="17">
        <v>0.58448135654876199</v>
      </c>
      <c r="AC165" s="17">
        <v>0.65320784571540103</v>
      </c>
      <c r="AD165" s="17">
        <v>0.56617535814779096</v>
      </c>
      <c r="AE165" s="17"/>
      <c r="AF165" s="17">
        <v>0.43900870014082599</v>
      </c>
      <c r="AG165" s="17">
        <v>0.54334012133609999</v>
      </c>
      <c r="AH165" s="17">
        <v>0.67537788133791599</v>
      </c>
      <c r="AI165" s="17">
        <v>0.74861774851085505</v>
      </c>
      <c r="AJ165" s="17">
        <v>0.69950043107850202</v>
      </c>
      <c r="AK165" s="17"/>
      <c r="AL165" s="17">
        <v>0.41503744781364799</v>
      </c>
      <c r="AM165" s="17">
        <v>0.70673222527467605</v>
      </c>
      <c r="AN165" s="17">
        <v>0.49013777571605599</v>
      </c>
      <c r="AO165" s="17"/>
      <c r="AP165" s="17">
        <v>0.53295387515090198</v>
      </c>
      <c r="AQ165" s="17">
        <v>0.66571909141591901</v>
      </c>
      <c r="AR165" s="17">
        <v>0.64841562283198495</v>
      </c>
      <c r="AS165" s="17">
        <v>6.0231356237466303E-2</v>
      </c>
      <c r="AT165" s="17">
        <v>0.44378796606978399</v>
      </c>
      <c r="AU165" s="17"/>
      <c r="AV165" s="17">
        <v>0.62069623053640199</v>
      </c>
      <c r="AW165" s="17">
        <v>0.67949427842243104</v>
      </c>
      <c r="AX165" s="17">
        <v>0.68054838414325203</v>
      </c>
      <c r="AY165" s="17">
        <v>0.228231849028282</v>
      </c>
      <c r="AZ165" s="17">
        <v>0.46619264332683502</v>
      </c>
    </row>
    <row r="166" spans="2:52" x14ac:dyDescent="0.35">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c r="AL166" s="17"/>
      <c r="AM166" s="17"/>
      <c r="AN166" s="17"/>
      <c r="AO166" s="17"/>
      <c r="AP166" s="17"/>
      <c r="AQ166" s="17"/>
      <c r="AR166" s="17"/>
      <c r="AS166" s="17"/>
      <c r="AT166" s="17"/>
      <c r="AU166" s="17"/>
      <c r="AV166" s="17"/>
      <c r="AW166" s="17"/>
      <c r="AX166" s="17"/>
      <c r="AY166" s="17"/>
      <c r="AZ166" s="17"/>
    </row>
    <row r="167" spans="2:52" x14ac:dyDescent="0.35">
      <c r="B167" s="6" t="s">
        <v>158</v>
      </c>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17"/>
      <c r="AS167" s="17"/>
      <c r="AT167" s="17"/>
      <c r="AU167" s="17"/>
      <c r="AV167" s="17"/>
      <c r="AW167" s="17"/>
      <c r="AX167" s="17"/>
      <c r="AY167" s="17"/>
      <c r="AZ167" s="17"/>
    </row>
    <row r="168" spans="2:52" x14ac:dyDescent="0.35">
      <c r="B168" s="24" t="s">
        <v>83</v>
      </c>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c r="AN168" s="17"/>
      <c r="AO168" s="17"/>
      <c r="AP168" s="17"/>
      <c r="AQ168" s="17"/>
      <c r="AR168" s="17"/>
      <c r="AS168" s="17"/>
      <c r="AT168" s="17"/>
      <c r="AU168" s="17"/>
      <c r="AV168" s="17"/>
      <c r="AW168" s="17"/>
      <c r="AX168" s="17"/>
      <c r="AY168" s="17"/>
      <c r="AZ168" s="17"/>
    </row>
    <row r="169" spans="2:52" x14ac:dyDescent="0.35">
      <c r="B169" t="s">
        <v>86</v>
      </c>
      <c r="C169" s="17">
        <v>0.24762840521238699</v>
      </c>
      <c r="D169" s="17">
        <v>0.27432019848102401</v>
      </c>
      <c r="E169" s="17">
        <v>0.219771585175982</v>
      </c>
      <c r="F169" s="17"/>
      <c r="G169" s="17">
        <v>0.31643233573948298</v>
      </c>
      <c r="H169" s="17">
        <v>0.34045527917169199</v>
      </c>
      <c r="I169" s="17">
        <v>0.269258231806277</v>
      </c>
      <c r="J169" s="17">
        <v>0.21299432835419599</v>
      </c>
      <c r="K169" s="17">
        <v>0.17154676106170499</v>
      </c>
      <c r="L169" s="17">
        <v>0.18770923841726</v>
      </c>
      <c r="M169" s="17"/>
      <c r="N169" s="17">
        <v>0.315527432331286</v>
      </c>
      <c r="O169" s="17">
        <v>0.24955147129503799</v>
      </c>
      <c r="P169" s="17">
        <v>0.23741818038944501</v>
      </c>
      <c r="Q169" s="17">
        <v>0.18020894488889999</v>
      </c>
      <c r="R169" s="17"/>
      <c r="S169" s="17">
        <v>0.32053793566050698</v>
      </c>
      <c r="T169" s="17">
        <v>0.21166432327568199</v>
      </c>
      <c r="U169" s="17">
        <v>0.22425928149854099</v>
      </c>
      <c r="V169" s="17">
        <v>0.23964629626989301</v>
      </c>
      <c r="W169" s="17">
        <v>0.230169685108848</v>
      </c>
      <c r="X169" s="17">
        <v>0.24843048396308801</v>
      </c>
      <c r="Y169" s="17">
        <v>0.21669678743889501</v>
      </c>
      <c r="Z169" s="17">
        <v>0.19345577486815299</v>
      </c>
      <c r="AA169" s="17">
        <v>0.212699506466062</v>
      </c>
      <c r="AB169" s="17">
        <v>0.26602598940264499</v>
      </c>
      <c r="AC169" s="17">
        <v>0.31100487004406002</v>
      </c>
      <c r="AD169" s="17">
        <v>0.30980431424003602</v>
      </c>
      <c r="AE169" s="17"/>
      <c r="AF169" s="17">
        <v>0.164075701289811</v>
      </c>
      <c r="AG169" s="17">
        <v>0.22804727592657301</v>
      </c>
      <c r="AH169" s="17">
        <v>0.31844385345376303</v>
      </c>
      <c r="AI169" s="17">
        <v>0.36054912588225302</v>
      </c>
      <c r="AJ169" s="17">
        <v>0.46982568711823097</v>
      </c>
      <c r="AK169" s="17"/>
      <c r="AL169" s="17">
        <v>0.162036180534783</v>
      </c>
      <c r="AM169" s="17">
        <v>0.30556428179907602</v>
      </c>
      <c r="AN169" s="17">
        <v>0.22793256591790401</v>
      </c>
      <c r="AO169" s="17"/>
      <c r="AP169" s="17">
        <v>0.20625620877414899</v>
      </c>
      <c r="AQ169" s="17">
        <v>0.31619329033409599</v>
      </c>
      <c r="AR169" s="17">
        <v>0.27595933749106399</v>
      </c>
      <c r="AS169" s="17">
        <v>9.7337505102649893E-2</v>
      </c>
      <c r="AT169" s="17">
        <v>0.189134490716625</v>
      </c>
      <c r="AU169" s="17"/>
      <c r="AV169" s="17">
        <v>0.247860232446174</v>
      </c>
      <c r="AW169" s="17">
        <v>0.310510705842724</v>
      </c>
      <c r="AX169" s="17">
        <v>0.28411216433032899</v>
      </c>
      <c r="AY169" s="17">
        <v>0.13984074079127201</v>
      </c>
      <c r="AZ169" s="17">
        <v>0.13484211452553899</v>
      </c>
    </row>
    <row r="170" spans="2:52" x14ac:dyDescent="0.35">
      <c r="B170" t="s">
        <v>87</v>
      </c>
      <c r="C170" s="17">
        <v>0.42138361555912901</v>
      </c>
      <c r="D170" s="17">
        <v>0.42123818355558601</v>
      </c>
      <c r="E170" s="17">
        <v>0.42331142934461902</v>
      </c>
      <c r="F170" s="17"/>
      <c r="G170" s="17">
        <v>0.43271635658700802</v>
      </c>
      <c r="H170" s="17">
        <v>0.37185426120208998</v>
      </c>
      <c r="I170" s="17">
        <v>0.44495906406038699</v>
      </c>
      <c r="J170" s="17">
        <v>0.41625864636604798</v>
      </c>
      <c r="K170" s="17">
        <v>0.43640799867310798</v>
      </c>
      <c r="L170" s="17">
        <v>0.42912668788890002</v>
      </c>
      <c r="M170" s="17"/>
      <c r="N170" s="17">
        <v>0.45594994848100401</v>
      </c>
      <c r="O170" s="17">
        <v>0.421415442267004</v>
      </c>
      <c r="P170" s="17">
        <v>0.39150017277567301</v>
      </c>
      <c r="Q170" s="17">
        <v>0.41330126916551202</v>
      </c>
      <c r="R170" s="17"/>
      <c r="S170" s="17">
        <v>0.39468115296817702</v>
      </c>
      <c r="T170" s="17">
        <v>0.44758441555186501</v>
      </c>
      <c r="U170" s="17">
        <v>0.42876183338085699</v>
      </c>
      <c r="V170" s="17">
        <v>0.37883016878499498</v>
      </c>
      <c r="W170" s="17">
        <v>0.43545904745546599</v>
      </c>
      <c r="X170" s="17">
        <v>0.43166716751260398</v>
      </c>
      <c r="Y170" s="17">
        <v>0.42287813885035302</v>
      </c>
      <c r="Z170" s="17">
        <v>0.461010939133215</v>
      </c>
      <c r="AA170" s="17">
        <v>0.46486192068106702</v>
      </c>
      <c r="AB170" s="17">
        <v>0.39297688186982799</v>
      </c>
      <c r="AC170" s="17">
        <v>0.40080887523270903</v>
      </c>
      <c r="AD170" s="17">
        <v>0.38001124446274198</v>
      </c>
      <c r="AE170" s="17"/>
      <c r="AF170" s="17">
        <v>0.38446875703503502</v>
      </c>
      <c r="AG170" s="17">
        <v>0.43325707647772899</v>
      </c>
      <c r="AH170" s="17">
        <v>0.453446570714167</v>
      </c>
      <c r="AI170" s="17">
        <v>0.45400629968720302</v>
      </c>
      <c r="AJ170" s="17">
        <v>0.33391027256372902</v>
      </c>
      <c r="AK170" s="17"/>
      <c r="AL170" s="17">
        <v>0.38557354978400799</v>
      </c>
      <c r="AM170" s="17">
        <v>0.47217954958392899</v>
      </c>
      <c r="AN170" s="17">
        <v>0.382915247561538</v>
      </c>
      <c r="AO170" s="17"/>
      <c r="AP170" s="17">
        <v>0.435466311921479</v>
      </c>
      <c r="AQ170" s="17">
        <v>0.41544513369139102</v>
      </c>
      <c r="AR170" s="17">
        <v>0.48044326200542398</v>
      </c>
      <c r="AS170" s="17">
        <v>0.26753670289109099</v>
      </c>
      <c r="AT170" s="17">
        <v>0.39305905459417101</v>
      </c>
      <c r="AU170" s="17"/>
      <c r="AV170" s="17">
        <v>0.42578539776083002</v>
      </c>
      <c r="AW170" s="17">
        <v>0.44684300971124202</v>
      </c>
      <c r="AX170" s="17">
        <v>0.48136031999760598</v>
      </c>
      <c r="AY170" s="17">
        <v>0.34735826498877698</v>
      </c>
      <c r="AZ170" s="17">
        <v>0.41565362983918003</v>
      </c>
    </row>
    <row r="171" spans="2:52" x14ac:dyDescent="0.35">
      <c r="B171" t="s">
        <v>88</v>
      </c>
      <c r="C171" s="17">
        <v>0.209307344966323</v>
      </c>
      <c r="D171" s="17">
        <v>0.19242672161488</v>
      </c>
      <c r="E171" s="17">
        <v>0.22653713956042901</v>
      </c>
      <c r="F171" s="17"/>
      <c r="G171" s="17">
        <v>0.143298481588156</v>
      </c>
      <c r="H171" s="17">
        <v>0.17404640863982099</v>
      </c>
      <c r="I171" s="17">
        <v>0.18604156676024</v>
      </c>
      <c r="J171" s="17">
        <v>0.21012636875269999</v>
      </c>
      <c r="K171" s="17">
        <v>0.26766971724076999</v>
      </c>
      <c r="L171" s="17">
        <v>0.26109270510826998</v>
      </c>
      <c r="M171" s="17"/>
      <c r="N171" s="17">
        <v>0.14938631324194299</v>
      </c>
      <c r="O171" s="17">
        <v>0.20697318966986999</v>
      </c>
      <c r="P171" s="17">
        <v>0.242029252062297</v>
      </c>
      <c r="Q171" s="17">
        <v>0.24631530159613799</v>
      </c>
      <c r="R171" s="17"/>
      <c r="S171" s="17">
        <v>0.168865837358881</v>
      </c>
      <c r="T171" s="17">
        <v>0.231239853322637</v>
      </c>
      <c r="U171" s="17">
        <v>0.25523611452368</v>
      </c>
      <c r="V171" s="17">
        <v>0.230162093231321</v>
      </c>
      <c r="W171" s="17">
        <v>0.22991107754248599</v>
      </c>
      <c r="X171" s="17">
        <v>0.180752819999137</v>
      </c>
      <c r="Y171" s="17">
        <v>0.221034635916707</v>
      </c>
      <c r="Z171" s="17">
        <v>0.23734964671519801</v>
      </c>
      <c r="AA171" s="17">
        <v>0.19576421328558499</v>
      </c>
      <c r="AB171" s="17">
        <v>0.20939901415407</v>
      </c>
      <c r="AC171" s="17">
        <v>0.1827565155782</v>
      </c>
      <c r="AD171" s="17">
        <v>0.180509808772566</v>
      </c>
      <c r="AE171" s="17"/>
      <c r="AF171" s="17">
        <v>0.275820780432386</v>
      </c>
      <c r="AG171" s="17">
        <v>0.21844547131049499</v>
      </c>
      <c r="AH171" s="17">
        <v>0.153889280504037</v>
      </c>
      <c r="AI171" s="17">
        <v>0.11806171667726199</v>
      </c>
      <c r="AJ171" s="17">
        <v>7.7666337173436101E-2</v>
      </c>
      <c r="AK171" s="17"/>
      <c r="AL171" s="17">
        <v>0.29646082800782603</v>
      </c>
      <c r="AM171" s="17">
        <v>0.14650468015099999</v>
      </c>
      <c r="AN171" s="17">
        <v>0.21347081044459701</v>
      </c>
      <c r="AO171" s="17"/>
      <c r="AP171" s="17">
        <v>0.23411964665690499</v>
      </c>
      <c r="AQ171" s="17">
        <v>0.177060904653465</v>
      </c>
      <c r="AR171" s="17">
        <v>0.19326965115900299</v>
      </c>
      <c r="AS171" s="17">
        <v>0.30021136536840998</v>
      </c>
      <c r="AT171" s="17">
        <v>0.235237416272084</v>
      </c>
      <c r="AU171" s="17"/>
      <c r="AV171" s="17">
        <v>0.230242641938361</v>
      </c>
      <c r="AW171" s="17">
        <v>0.16208350136776301</v>
      </c>
      <c r="AX171" s="17">
        <v>0.17831625598721501</v>
      </c>
      <c r="AY171" s="17">
        <v>0.290855533573119</v>
      </c>
      <c r="AZ171" s="17">
        <v>0.28201004421506398</v>
      </c>
    </row>
    <row r="172" spans="2:52" x14ac:dyDescent="0.35">
      <c r="B172" t="s">
        <v>89</v>
      </c>
      <c r="C172" s="17">
        <v>5.0370697481207399E-2</v>
      </c>
      <c r="D172" s="17">
        <v>5.0585551817018903E-2</v>
      </c>
      <c r="E172" s="17">
        <v>5.0477740066597901E-2</v>
      </c>
      <c r="F172" s="17"/>
      <c r="G172" s="17">
        <v>6.3667701004101102E-2</v>
      </c>
      <c r="H172" s="17">
        <v>4.1320012454514499E-2</v>
      </c>
      <c r="I172" s="17">
        <v>3.6180826885554303E-2</v>
      </c>
      <c r="J172" s="17">
        <v>5.1677027052307201E-2</v>
      </c>
      <c r="K172" s="17">
        <v>4.4727181713427398E-2</v>
      </c>
      <c r="L172" s="17">
        <v>6.3203380736965395E-2</v>
      </c>
      <c r="M172" s="17"/>
      <c r="N172" s="17">
        <v>3.88269500997422E-2</v>
      </c>
      <c r="O172" s="17">
        <v>5.5044831971820897E-2</v>
      </c>
      <c r="P172" s="17">
        <v>6.3254307455510805E-2</v>
      </c>
      <c r="Q172" s="17">
        <v>4.7237405062901403E-2</v>
      </c>
      <c r="R172" s="17"/>
      <c r="S172" s="17">
        <v>4.8084202065476297E-2</v>
      </c>
      <c r="T172" s="17">
        <v>4.4753048823439702E-2</v>
      </c>
      <c r="U172" s="17">
        <v>5.56452514461616E-2</v>
      </c>
      <c r="V172" s="17">
        <v>5.0442654116638702E-2</v>
      </c>
      <c r="W172" s="17">
        <v>4.8694131599403202E-2</v>
      </c>
      <c r="X172" s="17">
        <v>4.6290224046176699E-2</v>
      </c>
      <c r="Y172" s="17">
        <v>6.04710935888291E-2</v>
      </c>
      <c r="Z172" s="17">
        <v>5.7556212030394502E-2</v>
      </c>
      <c r="AA172" s="17">
        <v>5.40842010349038E-2</v>
      </c>
      <c r="AB172" s="17">
        <v>5.2035803564624901E-2</v>
      </c>
      <c r="AC172" s="17">
        <v>3.7828468512411603E-2</v>
      </c>
      <c r="AD172" s="17">
        <v>5.3032574481747703E-2</v>
      </c>
      <c r="AE172" s="17"/>
      <c r="AF172" s="17">
        <v>6.7499236752927294E-2</v>
      </c>
      <c r="AG172" s="17">
        <v>5.44336148016899E-2</v>
      </c>
      <c r="AH172" s="17">
        <v>3.6293025516129999E-2</v>
      </c>
      <c r="AI172" s="17">
        <v>3.6272907298789403E-2</v>
      </c>
      <c r="AJ172" s="17">
        <v>3.2235709373638899E-2</v>
      </c>
      <c r="AK172" s="17"/>
      <c r="AL172" s="17">
        <v>6.7079457601895404E-2</v>
      </c>
      <c r="AM172" s="17">
        <v>3.8065963072235101E-2</v>
      </c>
      <c r="AN172" s="17">
        <v>4.8011566466894598E-2</v>
      </c>
      <c r="AO172" s="17"/>
      <c r="AP172" s="17">
        <v>6.1675726445600501E-2</v>
      </c>
      <c r="AQ172" s="17">
        <v>4.1329072920624897E-2</v>
      </c>
      <c r="AR172" s="17">
        <v>2.3360171839852301E-2</v>
      </c>
      <c r="AS172" s="17">
        <v>0.129977341962904</v>
      </c>
      <c r="AT172" s="17">
        <v>4.8912809106911599E-2</v>
      </c>
      <c r="AU172" s="17"/>
      <c r="AV172" s="17">
        <v>4.7867789437874002E-2</v>
      </c>
      <c r="AW172" s="17">
        <v>4.0152738786177401E-2</v>
      </c>
      <c r="AX172" s="17">
        <v>2.1359018557701601E-2</v>
      </c>
      <c r="AY172" s="17">
        <v>0.10591537959724601</v>
      </c>
      <c r="AZ172" s="17">
        <v>4.22398347639713E-2</v>
      </c>
    </row>
    <row r="173" spans="2:52" x14ac:dyDescent="0.35">
      <c r="B173" t="s">
        <v>90</v>
      </c>
      <c r="C173" s="17">
        <v>3.3252518532943802E-2</v>
      </c>
      <c r="D173" s="17">
        <v>3.10431907565463E-2</v>
      </c>
      <c r="E173" s="17">
        <v>3.5111379237570101E-2</v>
      </c>
      <c r="F173" s="17"/>
      <c r="G173" s="17">
        <v>1.5448601138196599E-2</v>
      </c>
      <c r="H173" s="17">
        <v>2.4981944312297499E-2</v>
      </c>
      <c r="I173" s="17">
        <v>1.91307249416213E-2</v>
      </c>
      <c r="J173" s="17">
        <v>4.8872290960840101E-2</v>
      </c>
      <c r="K173" s="17">
        <v>5.40302467308134E-2</v>
      </c>
      <c r="L173" s="17">
        <v>3.67119383446943E-2</v>
      </c>
      <c r="M173" s="17"/>
      <c r="N173" s="17">
        <v>2.0609630625176002E-2</v>
      </c>
      <c r="O173" s="17">
        <v>3.1062677401456799E-2</v>
      </c>
      <c r="P173" s="17">
        <v>3.7238269515282897E-2</v>
      </c>
      <c r="Q173" s="17">
        <v>4.51050938286265E-2</v>
      </c>
      <c r="R173" s="17"/>
      <c r="S173" s="17">
        <v>2.4215553577200899E-2</v>
      </c>
      <c r="T173" s="17">
        <v>2.7198961204390599E-2</v>
      </c>
      <c r="U173" s="17">
        <v>1.48987870537261E-2</v>
      </c>
      <c r="V173" s="17">
        <v>4.8982720942855801E-2</v>
      </c>
      <c r="W173" s="17">
        <v>1.89138917616825E-2</v>
      </c>
      <c r="X173" s="17">
        <v>4.1972616809485497E-2</v>
      </c>
      <c r="Y173" s="17">
        <v>4.0338388821272698E-2</v>
      </c>
      <c r="Z173" s="17">
        <v>2.7919394092186599E-2</v>
      </c>
      <c r="AA173" s="17">
        <v>3.9374728897130201E-2</v>
      </c>
      <c r="AB173" s="17">
        <v>5.2231131578583598E-2</v>
      </c>
      <c r="AC173" s="17">
        <v>2.7310481144089599E-2</v>
      </c>
      <c r="AD173" s="17">
        <v>2.94401375654978E-2</v>
      </c>
      <c r="AE173" s="17"/>
      <c r="AF173" s="17">
        <v>4.7222650326908602E-2</v>
      </c>
      <c r="AG173" s="17">
        <v>3.3326233288365502E-2</v>
      </c>
      <c r="AH173" s="17">
        <v>1.7819260468018398E-2</v>
      </c>
      <c r="AI173" s="17">
        <v>1.2226368318907501E-2</v>
      </c>
      <c r="AJ173" s="17">
        <v>1.80085045424342E-2</v>
      </c>
      <c r="AK173" s="17"/>
      <c r="AL173" s="17">
        <v>5.7747457196303198E-2</v>
      </c>
      <c r="AM173" s="17">
        <v>1.27643758996065E-2</v>
      </c>
      <c r="AN173" s="17">
        <v>4.2526395398224899E-2</v>
      </c>
      <c r="AO173" s="17"/>
      <c r="AP173" s="17">
        <v>4.2798446661651703E-2</v>
      </c>
      <c r="AQ173" s="17">
        <v>1.4029294838191E-2</v>
      </c>
      <c r="AR173" s="17">
        <v>1.9877982951755802E-2</v>
      </c>
      <c r="AS173" s="17">
        <v>0.15371838750733099</v>
      </c>
      <c r="AT173" s="17">
        <v>4.5184033410972997E-2</v>
      </c>
      <c r="AU173" s="17"/>
      <c r="AV173" s="17">
        <v>2.9876971235520199E-2</v>
      </c>
      <c r="AW173" s="17">
        <v>1.35033639309963E-2</v>
      </c>
      <c r="AX173" s="17">
        <v>2.73528202154475E-2</v>
      </c>
      <c r="AY173" s="17">
        <v>9.6200933594654703E-2</v>
      </c>
      <c r="AZ173" s="17">
        <v>2.60097293814321E-2</v>
      </c>
    </row>
    <row r="174" spans="2:52" x14ac:dyDescent="0.35">
      <c r="B174" t="s">
        <v>57</v>
      </c>
      <c r="C174" s="17">
        <v>3.8057418248009699E-2</v>
      </c>
      <c r="D174" s="17">
        <v>3.03861537749445E-2</v>
      </c>
      <c r="E174" s="17">
        <v>4.47907266148019E-2</v>
      </c>
      <c r="F174" s="17"/>
      <c r="G174" s="17">
        <v>2.8436523943055E-2</v>
      </c>
      <c r="H174" s="17">
        <v>4.7342094219584401E-2</v>
      </c>
      <c r="I174" s="17">
        <v>4.4429585545921198E-2</v>
      </c>
      <c r="J174" s="17">
        <v>6.0071338513909299E-2</v>
      </c>
      <c r="K174" s="17">
        <v>2.5618094580175901E-2</v>
      </c>
      <c r="L174" s="17">
        <v>2.2156049503910299E-2</v>
      </c>
      <c r="M174" s="17"/>
      <c r="N174" s="17">
        <v>1.9699725220848001E-2</v>
      </c>
      <c r="O174" s="17">
        <v>3.5952387394809902E-2</v>
      </c>
      <c r="P174" s="17">
        <v>2.85598178017906E-2</v>
      </c>
      <c r="Q174" s="17">
        <v>6.7831985457922198E-2</v>
      </c>
      <c r="R174" s="17"/>
      <c r="S174" s="17">
        <v>4.3615318369759001E-2</v>
      </c>
      <c r="T174" s="17">
        <v>3.7559397821985301E-2</v>
      </c>
      <c r="U174" s="17">
        <v>2.1198732097034899E-2</v>
      </c>
      <c r="V174" s="17">
        <v>5.1936066654296099E-2</v>
      </c>
      <c r="W174" s="17">
        <v>3.6852166532114101E-2</v>
      </c>
      <c r="X174" s="17">
        <v>5.08866876695089E-2</v>
      </c>
      <c r="Y174" s="17">
        <v>3.8580955383943003E-2</v>
      </c>
      <c r="Z174" s="17">
        <v>2.2708033160852799E-2</v>
      </c>
      <c r="AA174" s="17">
        <v>3.3215429635253001E-2</v>
      </c>
      <c r="AB174" s="17">
        <v>2.73311794302489E-2</v>
      </c>
      <c r="AC174" s="17">
        <v>4.0290789488529502E-2</v>
      </c>
      <c r="AD174" s="17">
        <v>4.7201920477410599E-2</v>
      </c>
      <c r="AE174" s="17"/>
      <c r="AF174" s="17">
        <v>6.0912874162932298E-2</v>
      </c>
      <c r="AG174" s="17">
        <v>3.2490328195147002E-2</v>
      </c>
      <c r="AH174" s="17">
        <v>2.0108009343884299E-2</v>
      </c>
      <c r="AI174" s="17">
        <v>1.88835821355843E-2</v>
      </c>
      <c r="AJ174" s="17">
        <v>6.8353489228530906E-2</v>
      </c>
      <c r="AK174" s="17"/>
      <c r="AL174" s="17">
        <v>3.11025268751846E-2</v>
      </c>
      <c r="AM174" s="17">
        <v>2.4921149494153499E-2</v>
      </c>
      <c r="AN174" s="17">
        <v>8.5143414210841206E-2</v>
      </c>
      <c r="AO174" s="17"/>
      <c r="AP174" s="17">
        <v>1.9683659540214799E-2</v>
      </c>
      <c r="AQ174" s="17">
        <v>3.5942303562232401E-2</v>
      </c>
      <c r="AR174" s="17">
        <v>7.0895945529010698E-3</v>
      </c>
      <c r="AS174" s="17">
        <v>5.1218697167614298E-2</v>
      </c>
      <c r="AT174" s="17">
        <v>8.8472195899235606E-2</v>
      </c>
      <c r="AU174" s="17"/>
      <c r="AV174" s="17">
        <v>1.8366967181240399E-2</v>
      </c>
      <c r="AW174" s="17">
        <v>2.6906680361097599E-2</v>
      </c>
      <c r="AX174" s="17">
        <v>7.4994209117011101E-3</v>
      </c>
      <c r="AY174" s="17">
        <v>1.9829147454931199E-2</v>
      </c>
      <c r="AZ174" s="17">
        <v>9.9244647274814093E-2</v>
      </c>
    </row>
    <row r="175" spans="2:52" x14ac:dyDescent="0.35">
      <c r="B175" t="s">
        <v>91</v>
      </c>
      <c r="C175" s="17">
        <v>0.669012020771516</v>
      </c>
      <c r="D175" s="17">
        <v>0.69555838203661102</v>
      </c>
      <c r="E175" s="17">
        <v>0.64308301452060102</v>
      </c>
      <c r="F175" s="17"/>
      <c r="G175" s="17">
        <v>0.74914869232649095</v>
      </c>
      <c r="H175" s="17">
        <v>0.71230954037378302</v>
      </c>
      <c r="I175" s="17">
        <v>0.71421729586666405</v>
      </c>
      <c r="J175" s="17">
        <v>0.629252974720243</v>
      </c>
      <c r="K175" s="17">
        <v>0.60795475973481305</v>
      </c>
      <c r="L175" s="17">
        <v>0.61683592630616002</v>
      </c>
      <c r="M175" s="17"/>
      <c r="N175" s="17">
        <v>0.77147738081229</v>
      </c>
      <c r="O175" s="17">
        <v>0.67096691356204297</v>
      </c>
      <c r="P175" s="17">
        <v>0.62891835316511802</v>
      </c>
      <c r="Q175" s="17">
        <v>0.59351021405441196</v>
      </c>
      <c r="R175" s="17"/>
      <c r="S175" s="17">
        <v>0.715219088628683</v>
      </c>
      <c r="T175" s="17">
        <v>0.65924873882754698</v>
      </c>
      <c r="U175" s="17">
        <v>0.65302111487939796</v>
      </c>
      <c r="V175" s="17">
        <v>0.61847646505488796</v>
      </c>
      <c r="W175" s="17">
        <v>0.66562873256431399</v>
      </c>
      <c r="X175" s="17">
        <v>0.68009765147569201</v>
      </c>
      <c r="Y175" s="17">
        <v>0.63957492628924895</v>
      </c>
      <c r="Z175" s="17">
        <v>0.65446671400136802</v>
      </c>
      <c r="AA175" s="17">
        <v>0.67756142714712797</v>
      </c>
      <c r="AB175" s="17">
        <v>0.65900287127247204</v>
      </c>
      <c r="AC175" s="17">
        <v>0.71181374527676899</v>
      </c>
      <c r="AD175" s="17">
        <v>0.689815558702778</v>
      </c>
      <c r="AE175" s="17"/>
      <c r="AF175" s="17">
        <v>0.548544458324846</v>
      </c>
      <c r="AG175" s="17">
        <v>0.66130435240430296</v>
      </c>
      <c r="AH175" s="17">
        <v>0.77189042416792997</v>
      </c>
      <c r="AI175" s="17">
        <v>0.81455542556945604</v>
      </c>
      <c r="AJ175" s="17">
        <v>0.80373595968195999</v>
      </c>
      <c r="AK175" s="17"/>
      <c r="AL175" s="17">
        <v>0.54760973031879101</v>
      </c>
      <c r="AM175" s="17">
        <v>0.77774383138300496</v>
      </c>
      <c r="AN175" s="17">
        <v>0.61084781347944195</v>
      </c>
      <c r="AO175" s="17"/>
      <c r="AP175" s="17">
        <v>0.64172252069562796</v>
      </c>
      <c r="AQ175" s="17">
        <v>0.73163842402548696</v>
      </c>
      <c r="AR175" s="17">
        <v>0.75640259949648803</v>
      </c>
      <c r="AS175" s="17">
        <v>0.36487420799373999</v>
      </c>
      <c r="AT175" s="17">
        <v>0.58219354531079504</v>
      </c>
      <c r="AU175" s="17"/>
      <c r="AV175" s="17">
        <v>0.67364563020700396</v>
      </c>
      <c r="AW175" s="17">
        <v>0.75735371555396602</v>
      </c>
      <c r="AX175" s="17">
        <v>0.76547248432793502</v>
      </c>
      <c r="AY175" s="17">
        <v>0.48719900578004899</v>
      </c>
      <c r="AZ175" s="17">
        <v>0.55049574436471804</v>
      </c>
    </row>
    <row r="176" spans="2:52" x14ac:dyDescent="0.35">
      <c r="B176" t="s">
        <v>92</v>
      </c>
      <c r="C176" s="17">
        <v>8.3623216014151194E-2</v>
      </c>
      <c r="D176" s="17">
        <v>8.1628742573565199E-2</v>
      </c>
      <c r="E176" s="17">
        <v>8.5589119304168002E-2</v>
      </c>
      <c r="F176" s="17"/>
      <c r="G176" s="17">
        <v>7.9116302142297701E-2</v>
      </c>
      <c r="H176" s="17">
        <v>6.6301956766811998E-2</v>
      </c>
      <c r="I176" s="17">
        <v>5.5311551827175599E-2</v>
      </c>
      <c r="J176" s="17">
        <v>0.100549318013147</v>
      </c>
      <c r="K176" s="17">
        <v>9.8757428444240805E-2</v>
      </c>
      <c r="L176" s="17">
        <v>9.9915319081659806E-2</v>
      </c>
      <c r="M176" s="17"/>
      <c r="N176" s="17">
        <v>5.9436580724918198E-2</v>
      </c>
      <c r="O176" s="17">
        <v>8.6107509373277602E-2</v>
      </c>
      <c r="P176" s="17">
        <v>0.100492576970794</v>
      </c>
      <c r="Q176" s="17">
        <v>9.2342498891527999E-2</v>
      </c>
      <c r="R176" s="17"/>
      <c r="S176" s="17">
        <v>7.2299755642677196E-2</v>
      </c>
      <c r="T176" s="17">
        <v>7.1952010027830304E-2</v>
      </c>
      <c r="U176" s="17">
        <v>7.0544038499887704E-2</v>
      </c>
      <c r="V176" s="17">
        <v>9.9425375059494503E-2</v>
      </c>
      <c r="W176" s="17">
        <v>6.7608023361085706E-2</v>
      </c>
      <c r="X176" s="17">
        <v>8.8262840855662106E-2</v>
      </c>
      <c r="Y176" s="17">
        <v>0.100809482410102</v>
      </c>
      <c r="Z176" s="17">
        <v>8.5475606122581205E-2</v>
      </c>
      <c r="AA176" s="17">
        <v>9.3458929932034002E-2</v>
      </c>
      <c r="AB176" s="17">
        <v>0.10426693514320801</v>
      </c>
      <c r="AC176" s="17">
        <v>6.5138949656501202E-2</v>
      </c>
      <c r="AD176" s="17">
        <v>8.24727120472456E-2</v>
      </c>
      <c r="AE176" s="17"/>
      <c r="AF176" s="17">
        <v>0.11472188707983599</v>
      </c>
      <c r="AG176" s="17">
        <v>8.7759848090055395E-2</v>
      </c>
      <c r="AH176" s="17">
        <v>5.4112285984148398E-2</v>
      </c>
      <c r="AI176" s="17">
        <v>4.8499275617696902E-2</v>
      </c>
      <c r="AJ176" s="17">
        <v>5.0244213916073102E-2</v>
      </c>
      <c r="AK176" s="17"/>
      <c r="AL176" s="17">
        <v>0.124826914798199</v>
      </c>
      <c r="AM176" s="17">
        <v>5.0830338971841603E-2</v>
      </c>
      <c r="AN176" s="17">
        <v>9.0537961865119504E-2</v>
      </c>
      <c r="AO176" s="17"/>
      <c r="AP176" s="17">
        <v>0.104474173107252</v>
      </c>
      <c r="AQ176" s="17">
        <v>5.5358367758815898E-2</v>
      </c>
      <c r="AR176" s="17">
        <v>4.3238154791608099E-2</v>
      </c>
      <c r="AS176" s="17">
        <v>0.28369572947023503</v>
      </c>
      <c r="AT176" s="17">
        <v>9.4096842517884596E-2</v>
      </c>
      <c r="AU176" s="17"/>
      <c r="AV176" s="17">
        <v>7.77447606733941E-2</v>
      </c>
      <c r="AW176" s="17">
        <v>5.36561027171737E-2</v>
      </c>
      <c r="AX176" s="17">
        <v>4.8711838773149101E-2</v>
      </c>
      <c r="AY176" s="17">
        <v>0.20211631319190099</v>
      </c>
      <c r="AZ176" s="17">
        <v>6.8249564145403493E-2</v>
      </c>
    </row>
    <row r="177" spans="2:52" x14ac:dyDescent="0.35">
      <c r="B177" t="s">
        <v>93</v>
      </c>
      <c r="C177" s="17">
        <v>0.58538880475736499</v>
      </c>
      <c r="D177" s="17">
        <v>0.61392963946304502</v>
      </c>
      <c r="E177" s="17">
        <v>0.557493895216433</v>
      </c>
      <c r="F177" s="17"/>
      <c r="G177" s="17">
        <v>0.67003239018419303</v>
      </c>
      <c r="H177" s="17">
        <v>0.64600758360697097</v>
      </c>
      <c r="I177" s="17">
        <v>0.65890574403948798</v>
      </c>
      <c r="J177" s="17">
        <v>0.52870365670709596</v>
      </c>
      <c r="K177" s="17">
        <v>0.50919733129057299</v>
      </c>
      <c r="L177" s="17">
        <v>0.51692060722449995</v>
      </c>
      <c r="M177" s="17"/>
      <c r="N177" s="17">
        <v>0.71204080008737203</v>
      </c>
      <c r="O177" s="17">
        <v>0.58485940418876503</v>
      </c>
      <c r="P177" s="17">
        <v>0.52842577619432496</v>
      </c>
      <c r="Q177" s="17">
        <v>0.50116771516288405</v>
      </c>
      <c r="R177" s="17"/>
      <c r="S177" s="17">
        <v>0.64291933298600601</v>
      </c>
      <c r="T177" s="17">
        <v>0.58729672879971695</v>
      </c>
      <c r="U177" s="17">
        <v>0.58247707637950996</v>
      </c>
      <c r="V177" s="17">
        <v>0.51905108999539395</v>
      </c>
      <c r="W177" s="17">
        <v>0.59802070920322803</v>
      </c>
      <c r="X177" s="17">
        <v>0.59183481062002996</v>
      </c>
      <c r="Y177" s="17">
        <v>0.53876544387914704</v>
      </c>
      <c r="Z177" s="17">
        <v>0.56899110787878704</v>
      </c>
      <c r="AA177" s="17">
        <v>0.584102497215094</v>
      </c>
      <c r="AB177" s="17">
        <v>0.55473593612926397</v>
      </c>
      <c r="AC177" s="17">
        <v>0.64667479562026797</v>
      </c>
      <c r="AD177" s="17">
        <v>0.60734284665553195</v>
      </c>
      <c r="AE177" s="17"/>
      <c r="AF177" s="17">
        <v>0.43382257124501</v>
      </c>
      <c r="AG177" s="17">
        <v>0.57354450431424697</v>
      </c>
      <c r="AH177" s="17">
        <v>0.717778138183782</v>
      </c>
      <c r="AI177" s="17">
        <v>0.76605614995175997</v>
      </c>
      <c r="AJ177" s="17">
        <v>0.75349174576588696</v>
      </c>
      <c r="AK177" s="17"/>
      <c r="AL177" s="17">
        <v>0.42278281552059199</v>
      </c>
      <c r="AM177" s="17">
        <v>0.72691349241116399</v>
      </c>
      <c r="AN177" s="17">
        <v>0.52030985161432197</v>
      </c>
      <c r="AO177" s="17"/>
      <c r="AP177" s="17">
        <v>0.53724834758837603</v>
      </c>
      <c r="AQ177" s="17">
        <v>0.67628005626667098</v>
      </c>
      <c r="AR177" s="17">
        <v>0.71316444470488005</v>
      </c>
      <c r="AS177" s="17">
        <v>8.1178478523505099E-2</v>
      </c>
      <c r="AT177" s="17">
        <v>0.48809670279291101</v>
      </c>
      <c r="AU177" s="17"/>
      <c r="AV177" s="17">
        <v>0.59590086953360999</v>
      </c>
      <c r="AW177" s="17">
        <v>0.703697612836792</v>
      </c>
      <c r="AX177" s="17">
        <v>0.71676064555478602</v>
      </c>
      <c r="AY177" s="17">
        <v>0.285082692588148</v>
      </c>
      <c r="AZ177" s="17">
        <v>0.48224618021931498</v>
      </c>
    </row>
    <row r="178" spans="2:52" x14ac:dyDescent="0.35">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7"/>
      <c r="AJ178" s="17"/>
      <c r="AK178" s="17"/>
      <c r="AL178" s="17"/>
      <c r="AM178" s="17"/>
      <c r="AN178" s="17"/>
      <c r="AO178" s="17"/>
      <c r="AP178" s="17"/>
      <c r="AQ178" s="17"/>
      <c r="AR178" s="17"/>
      <c r="AS178" s="17"/>
      <c r="AT178" s="17"/>
      <c r="AU178" s="17"/>
      <c r="AV178" s="17"/>
      <c r="AW178" s="17"/>
      <c r="AX178" s="17"/>
      <c r="AY178" s="17"/>
      <c r="AZ178" s="17"/>
    </row>
    <row r="179" spans="2:52" x14ac:dyDescent="0.35">
      <c r="B179" s="6" t="s">
        <v>159</v>
      </c>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c r="AQ179" s="17"/>
      <c r="AR179" s="17"/>
      <c r="AS179" s="17"/>
      <c r="AT179" s="17"/>
      <c r="AU179" s="17"/>
      <c r="AV179" s="17"/>
      <c r="AW179" s="17"/>
      <c r="AX179" s="17"/>
      <c r="AY179" s="17"/>
      <c r="AZ179" s="17"/>
    </row>
    <row r="180" spans="2:52" x14ac:dyDescent="0.35">
      <c r="B180" s="24" t="s">
        <v>83</v>
      </c>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c r="AQ180" s="17"/>
      <c r="AR180" s="17"/>
      <c r="AS180" s="17"/>
      <c r="AT180" s="17"/>
      <c r="AU180" s="17"/>
      <c r="AV180" s="17"/>
      <c r="AW180" s="17"/>
      <c r="AX180" s="17"/>
      <c r="AY180" s="17"/>
      <c r="AZ180" s="17"/>
    </row>
    <row r="181" spans="2:52" x14ac:dyDescent="0.35">
      <c r="B181" t="s">
        <v>86</v>
      </c>
      <c r="C181" s="17">
        <v>0.242451839236629</v>
      </c>
      <c r="D181" s="17">
        <v>0.25460935518453298</v>
      </c>
      <c r="E181" s="17">
        <v>0.22921185089877899</v>
      </c>
      <c r="F181" s="17"/>
      <c r="G181" s="17">
        <v>0.30528222682598399</v>
      </c>
      <c r="H181" s="17">
        <v>0.340996765823598</v>
      </c>
      <c r="I181" s="17">
        <v>0.27618906867295501</v>
      </c>
      <c r="J181" s="17">
        <v>0.21262531680108299</v>
      </c>
      <c r="K181" s="17">
        <v>0.15576791641228499</v>
      </c>
      <c r="L181" s="17">
        <v>0.17518628867432501</v>
      </c>
      <c r="M181" s="17"/>
      <c r="N181" s="17">
        <v>0.30193202270958103</v>
      </c>
      <c r="O181" s="17">
        <v>0.24157072598468901</v>
      </c>
      <c r="P181" s="17">
        <v>0.23408396726514399</v>
      </c>
      <c r="Q181" s="17">
        <v>0.185278379036559</v>
      </c>
      <c r="R181" s="17"/>
      <c r="S181" s="17">
        <v>0.29648375006387601</v>
      </c>
      <c r="T181" s="17">
        <v>0.19236853025516301</v>
      </c>
      <c r="U181" s="17">
        <v>0.192824413717124</v>
      </c>
      <c r="V181" s="17">
        <v>0.24744221081597501</v>
      </c>
      <c r="W181" s="17">
        <v>0.240512930994152</v>
      </c>
      <c r="X181" s="17">
        <v>0.26520117939202398</v>
      </c>
      <c r="Y181" s="17">
        <v>0.20911140366948699</v>
      </c>
      <c r="Z181" s="17">
        <v>0.182777380246302</v>
      </c>
      <c r="AA181" s="17">
        <v>0.211938998496532</v>
      </c>
      <c r="AB181" s="17">
        <v>0.27189545939660897</v>
      </c>
      <c r="AC181" s="17">
        <v>0.33446090335953799</v>
      </c>
      <c r="AD181" s="17">
        <v>0.29965954893428898</v>
      </c>
      <c r="AE181" s="17"/>
      <c r="AF181" s="17">
        <v>0.17373536994500699</v>
      </c>
      <c r="AG181" s="17">
        <v>0.21454388182506601</v>
      </c>
      <c r="AH181" s="17">
        <v>0.30873352205260401</v>
      </c>
      <c r="AI181" s="17">
        <v>0.35762047146143999</v>
      </c>
      <c r="AJ181" s="17">
        <v>0.47584883117592203</v>
      </c>
      <c r="AK181" s="17"/>
      <c r="AL181" s="17">
        <v>0.16270461739994899</v>
      </c>
      <c r="AM181" s="17">
        <v>0.29456068136520203</v>
      </c>
      <c r="AN181" s="17">
        <v>0.23506536791639199</v>
      </c>
      <c r="AO181" s="17"/>
      <c r="AP181" s="17">
        <v>0.206695314275051</v>
      </c>
      <c r="AQ181" s="17">
        <v>0.30344882196357498</v>
      </c>
      <c r="AR181" s="17">
        <v>0.24843640620274099</v>
      </c>
      <c r="AS181" s="17">
        <v>9.6390531832597298E-2</v>
      </c>
      <c r="AT181" s="17">
        <v>0.20683480224718501</v>
      </c>
      <c r="AU181" s="17"/>
      <c r="AV181" s="17">
        <v>0.23928185692277201</v>
      </c>
      <c r="AW181" s="17">
        <v>0.31004460806384199</v>
      </c>
      <c r="AX181" s="17">
        <v>0.26434538487026998</v>
      </c>
      <c r="AY181" s="17">
        <v>0.119236145267619</v>
      </c>
      <c r="AZ181" s="17">
        <v>0.13177599981725099</v>
      </c>
    </row>
    <row r="182" spans="2:52" x14ac:dyDescent="0.35">
      <c r="B182" t="s">
        <v>87</v>
      </c>
      <c r="C182" s="17">
        <v>0.45644728869423201</v>
      </c>
      <c r="D182" s="17">
        <v>0.45071781067297101</v>
      </c>
      <c r="E182" s="17">
        <v>0.46357076421274401</v>
      </c>
      <c r="F182" s="17"/>
      <c r="G182" s="17">
        <v>0.43871951936195103</v>
      </c>
      <c r="H182" s="17">
        <v>0.39719464307133501</v>
      </c>
      <c r="I182" s="17">
        <v>0.45946841075161599</v>
      </c>
      <c r="J182" s="17">
        <v>0.42431187478777099</v>
      </c>
      <c r="K182" s="17">
        <v>0.490242172916875</v>
      </c>
      <c r="L182" s="17">
        <v>0.51754177274598301</v>
      </c>
      <c r="M182" s="17"/>
      <c r="N182" s="17">
        <v>0.48490527615991202</v>
      </c>
      <c r="O182" s="17">
        <v>0.46542190456350102</v>
      </c>
      <c r="P182" s="17">
        <v>0.42721461162986901</v>
      </c>
      <c r="Q182" s="17">
        <v>0.44461169361938901</v>
      </c>
      <c r="R182" s="17"/>
      <c r="S182" s="17">
        <v>0.43553777550234202</v>
      </c>
      <c r="T182" s="17">
        <v>0.46540399896630402</v>
      </c>
      <c r="U182" s="17">
        <v>0.53625667356091999</v>
      </c>
      <c r="V182" s="17">
        <v>0.42022110612315999</v>
      </c>
      <c r="W182" s="17">
        <v>0.48693094235777201</v>
      </c>
      <c r="X182" s="17">
        <v>0.403539021898427</v>
      </c>
      <c r="Y182" s="17">
        <v>0.47286220308321097</v>
      </c>
      <c r="Z182" s="17">
        <v>0.49399052464149801</v>
      </c>
      <c r="AA182" s="17">
        <v>0.47755048956469398</v>
      </c>
      <c r="AB182" s="17">
        <v>0.45428126795810803</v>
      </c>
      <c r="AC182" s="17">
        <v>0.40362386084636398</v>
      </c>
      <c r="AD182" s="17">
        <v>0.42199128107144201</v>
      </c>
      <c r="AE182" s="17"/>
      <c r="AF182" s="17">
        <v>0.41866899940516</v>
      </c>
      <c r="AG182" s="17">
        <v>0.48024669919733198</v>
      </c>
      <c r="AH182" s="17">
        <v>0.480921714740775</v>
      </c>
      <c r="AI182" s="17">
        <v>0.455756102000201</v>
      </c>
      <c r="AJ182" s="17">
        <v>0.26873641973245299</v>
      </c>
      <c r="AK182" s="17"/>
      <c r="AL182" s="17">
        <v>0.43193275492245198</v>
      </c>
      <c r="AM182" s="17">
        <v>0.50456279342642896</v>
      </c>
      <c r="AN182" s="17">
        <v>0.40230782313133701</v>
      </c>
      <c r="AO182" s="17"/>
      <c r="AP182" s="17">
        <v>0.464589189598966</v>
      </c>
      <c r="AQ182" s="17">
        <v>0.45690144392681298</v>
      </c>
      <c r="AR182" s="17">
        <v>0.56077127067131005</v>
      </c>
      <c r="AS182" s="17">
        <v>0.27597496646922498</v>
      </c>
      <c r="AT182" s="17">
        <v>0.40317285179170498</v>
      </c>
      <c r="AU182" s="17"/>
      <c r="AV182" s="17">
        <v>0.48517508977888002</v>
      </c>
      <c r="AW182" s="17">
        <v>0.462556601052933</v>
      </c>
      <c r="AX182" s="17">
        <v>0.55291019626665605</v>
      </c>
      <c r="AY182" s="17">
        <v>0.37926014481410403</v>
      </c>
      <c r="AZ182" s="17">
        <v>0.45764736648392301</v>
      </c>
    </row>
    <row r="183" spans="2:52" x14ac:dyDescent="0.35">
      <c r="B183" t="s">
        <v>88</v>
      </c>
      <c r="C183" s="17">
        <v>0.178241237945545</v>
      </c>
      <c r="D183" s="17">
        <v>0.17533987680068799</v>
      </c>
      <c r="E183" s="17">
        <v>0.181639538694572</v>
      </c>
      <c r="F183" s="17"/>
      <c r="G183" s="17">
        <v>0.15514024268896001</v>
      </c>
      <c r="H183" s="17">
        <v>0.160925374228957</v>
      </c>
      <c r="I183" s="17">
        <v>0.15540926305238001</v>
      </c>
      <c r="J183" s="17">
        <v>0.20372574466108601</v>
      </c>
      <c r="K183" s="17">
        <v>0.19596871952394901</v>
      </c>
      <c r="L183" s="17">
        <v>0.193736972265728</v>
      </c>
      <c r="M183" s="17"/>
      <c r="N183" s="17">
        <v>0.13191608725905901</v>
      </c>
      <c r="O183" s="17">
        <v>0.16989753685084899</v>
      </c>
      <c r="P183" s="17">
        <v>0.20730767718267101</v>
      </c>
      <c r="Q183" s="17">
        <v>0.210636847294042</v>
      </c>
      <c r="R183" s="17"/>
      <c r="S183" s="17">
        <v>0.157216073267572</v>
      </c>
      <c r="T183" s="17">
        <v>0.20451388229325601</v>
      </c>
      <c r="U183" s="17">
        <v>0.157198478138832</v>
      </c>
      <c r="V183" s="17">
        <v>0.20115355771051799</v>
      </c>
      <c r="W183" s="17">
        <v>0.190277535571693</v>
      </c>
      <c r="X183" s="17">
        <v>0.185168508185481</v>
      </c>
      <c r="Y183" s="17">
        <v>0.18406837977867299</v>
      </c>
      <c r="Z183" s="17">
        <v>0.214826920674419</v>
      </c>
      <c r="AA183" s="17">
        <v>0.16588014076281801</v>
      </c>
      <c r="AB183" s="17">
        <v>0.16029352543363001</v>
      </c>
      <c r="AC183" s="17">
        <v>0.16423478737253899</v>
      </c>
      <c r="AD183" s="17">
        <v>0.15920689429330301</v>
      </c>
      <c r="AE183" s="17"/>
      <c r="AF183" s="17">
        <v>0.229087547690184</v>
      </c>
      <c r="AG183" s="17">
        <v>0.18830216042731601</v>
      </c>
      <c r="AH183" s="17">
        <v>0.13360328402072999</v>
      </c>
      <c r="AI183" s="17">
        <v>0.12493117364525901</v>
      </c>
      <c r="AJ183" s="17">
        <v>0.11485996054894999</v>
      </c>
      <c r="AK183" s="17"/>
      <c r="AL183" s="17">
        <v>0.227834046889269</v>
      </c>
      <c r="AM183" s="17">
        <v>0.13538410725588401</v>
      </c>
      <c r="AN183" s="17">
        <v>0.20267823352490499</v>
      </c>
      <c r="AO183" s="17"/>
      <c r="AP183" s="17">
        <v>0.18664536191351899</v>
      </c>
      <c r="AQ183" s="17">
        <v>0.15628200812217599</v>
      </c>
      <c r="AR183" s="17">
        <v>0.13351882172721699</v>
      </c>
      <c r="AS183" s="17">
        <v>0.33608873928903499</v>
      </c>
      <c r="AT183" s="17">
        <v>0.20932975543127999</v>
      </c>
      <c r="AU183" s="17"/>
      <c r="AV183" s="17">
        <v>0.17828654196569299</v>
      </c>
      <c r="AW183" s="17">
        <v>0.150514049869337</v>
      </c>
      <c r="AX183" s="17">
        <v>0.122554742095282</v>
      </c>
      <c r="AY183" s="17">
        <v>0.25287902464312401</v>
      </c>
      <c r="AZ183" s="17">
        <v>0.22415383540886299</v>
      </c>
    </row>
    <row r="184" spans="2:52" x14ac:dyDescent="0.35">
      <c r="B184" t="s">
        <v>89</v>
      </c>
      <c r="C184" s="17">
        <v>5.3093158302461502E-2</v>
      </c>
      <c r="D184" s="17">
        <v>5.4816220724882299E-2</v>
      </c>
      <c r="E184" s="17">
        <v>5.1746116796939197E-2</v>
      </c>
      <c r="F184" s="17"/>
      <c r="G184" s="17">
        <v>4.29030156608542E-2</v>
      </c>
      <c r="H184" s="17">
        <v>4.4585311685700402E-2</v>
      </c>
      <c r="I184" s="17">
        <v>4.9244939293182598E-2</v>
      </c>
      <c r="J184" s="17">
        <v>5.8790507139831097E-2</v>
      </c>
      <c r="K184" s="17">
        <v>7.1652014373770903E-2</v>
      </c>
      <c r="L184" s="17">
        <v>5.2860504567473501E-2</v>
      </c>
      <c r="M184" s="17"/>
      <c r="N184" s="17">
        <v>4.2373245599983497E-2</v>
      </c>
      <c r="O184" s="17">
        <v>5.58244042913323E-2</v>
      </c>
      <c r="P184" s="17">
        <v>5.5249889336965403E-2</v>
      </c>
      <c r="Q184" s="17">
        <v>6.05586043269003E-2</v>
      </c>
      <c r="R184" s="17"/>
      <c r="S184" s="17">
        <v>3.7189039029289502E-2</v>
      </c>
      <c r="T184" s="17">
        <v>8.0106290169129304E-2</v>
      </c>
      <c r="U184" s="17">
        <v>6.4613051305074207E-2</v>
      </c>
      <c r="V184" s="17">
        <v>4.30255800462939E-2</v>
      </c>
      <c r="W184" s="17">
        <v>3.4133707744523602E-2</v>
      </c>
      <c r="X184" s="17">
        <v>6.2825999884133302E-2</v>
      </c>
      <c r="Y184" s="17">
        <v>5.0357580022965497E-2</v>
      </c>
      <c r="Z184" s="17">
        <v>4.8428091482081798E-2</v>
      </c>
      <c r="AA184" s="17">
        <v>5.7155018901339102E-2</v>
      </c>
      <c r="AB184" s="17">
        <v>4.9446672230983202E-2</v>
      </c>
      <c r="AC184" s="17">
        <v>3.6807795939233702E-2</v>
      </c>
      <c r="AD184" s="17">
        <v>6.1481265975076499E-2</v>
      </c>
      <c r="AE184" s="17"/>
      <c r="AF184" s="17">
        <v>7.9319148075578494E-2</v>
      </c>
      <c r="AG184" s="17">
        <v>5.2824381142327403E-2</v>
      </c>
      <c r="AH184" s="17">
        <v>3.71701698541115E-2</v>
      </c>
      <c r="AI184" s="17">
        <v>2.6256412002292302E-2</v>
      </c>
      <c r="AJ184" s="17">
        <v>2.19570853980709E-2</v>
      </c>
      <c r="AK184" s="17"/>
      <c r="AL184" s="17">
        <v>8.7526563426424897E-2</v>
      </c>
      <c r="AM184" s="17">
        <v>2.8935131411201499E-2</v>
      </c>
      <c r="AN184" s="17">
        <v>4.9463812314167098E-2</v>
      </c>
      <c r="AO184" s="17"/>
      <c r="AP184" s="17">
        <v>7.4189755139844202E-2</v>
      </c>
      <c r="AQ184" s="17">
        <v>3.7438864276576098E-2</v>
      </c>
      <c r="AR184" s="17">
        <v>1.5271187908993299E-2</v>
      </c>
      <c r="AS184" s="17">
        <v>0.10881857052537899</v>
      </c>
      <c r="AT184" s="17">
        <v>6.2884008343539202E-2</v>
      </c>
      <c r="AU184" s="17"/>
      <c r="AV184" s="17">
        <v>4.7967150382067003E-2</v>
      </c>
      <c r="AW184" s="17">
        <v>3.9931468929190701E-2</v>
      </c>
      <c r="AX184" s="17">
        <v>1.9439061327306901E-2</v>
      </c>
      <c r="AY184" s="17">
        <v>0.127031470005119</v>
      </c>
      <c r="AZ184" s="17">
        <v>5.0627616776762301E-2</v>
      </c>
    </row>
    <row r="185" spans="2:52" x14ac:dyDescent="0.35">
      <c r="B185" t="s">
        <v>90</v>
      </c>
      <c r="C185" s="17">
        <v>3.3660348297337397E-2</v>
      </c>
      <c r="D185" s="17">
        <v>3.4016002692978303E-2</v>
      </c>
      <c r="E185" s="17">
        <v>3.30197341974727E-2</v>
      </c>
      <c r="F185" s="17"/>
      <c r="G185" s="17">
        <v>2.2851408124730001E-2</v>
      </c>
      <c r="H185" s="17">
        <v>1.3349144318384101E-2</v>
      </c>
      <c r="I185" s="17">
        <v>1.88968182528764E-2</v>
      </c>
      <c r="J185" s="17">
        <v>4.76447763575224E-2</v>
      </c>
      <c r="K185" s="17">
        <v>5.7664527526156799E-2</v>
      </c>
      <c r="L185" s="17">
        <v>4.1977804277741802E-2</v>
      </c>
      <c r="M185" s="17"/>
      <c r="N185" s="17">
        <v>1.95097687288435E-2</v>
      </c>
      <c r="O185" s="17">
        <v>3.0261165529078499E-2</v>
      </c>
      <c r="P185" s="17">
        <v>4.6566736349983498E-2</v>
      </c>
      <c r="Q185" s="17">
        <v>4.0557212227361202E-2</v>
      </c>
      <c r="R185" s="17"/>
      <c r="S185" s="17">
        <v>3.3413107255953901E-2</v>
      </c>
      <c r="T185" s="17">
        <v>2.4775254023599098E-2</v>
      </c>
      <c r="U185" s="17">
        <v>2.0971918531300801E-2</v>
      </c>
      <c r="V185" s="17">
        <v>4.49369348723722E-2</v>
      </c>
      <c r="W185" s="17">
        <v>2.55785360451307E-2</v>
      </c>
      <c r="X185" s="17">
        <v>3.4387882946183203E-2</v>
      </c>
      <c r="Y185" s="17">
        <v>3.8696962829938397E-2</v>
      </c>
      <c r="Z185" s="17">
        <v>3.7507621391634098E-2</v>
      </c>
      <c r="AA185" s="17">
        <v>4.5133364913964698E-2</v>
      </c>
      <c r="AB185" s="17">
        <v>4.0924983304376703E-2</v>
      </c>
      <c r="AC185" s="17">
        <v>2.0581862993795701E-2</v>
      </c>
      <c r="AD185" s="17">
        <v>2.9371388040211398E-2</v>
      </c>
      <c r="AE185" s="17"/>
      <c r="AF185" s="17">
        <v>4.9894107418077698E-2</v>
      </c>
      <c r="AG185" s="17">
        <v>3.47591462711535E-2</v>
      </c>
      <c r="AH185" s="17">
        <v>1.74469164816752E-2</v>
      </c>
      <c r="AI185" s="17">
        <v>1.2226368318907501E-2</v>
      </c>
      <c r="AJ185" s="17">
        <v>2.81396223733065E-2</v>
      </c>
      <c r="AK185" s="17"/>
      <c r="AL185" s="17">
        <v>6.1517901606603302E-2</v>
      </c>
      <c r="AM185" s="17">
        <v>1.20203199571456E-2</v>
      </c>
      <c r="AN185" s="17">
        <v>3.6567601320071703E-2</v>
      </c>
      <c r="AO185" s="17"/>
      <c r="AP185" s="17">
        <v>4.5091817438448499E-2</v>
      </c>
      <c r="AQ185" s="17">
        <v>1.45805161948826E-2</v>
      </c>
      <c r="AR185" s="17">
        <v>2.31398106262743E-2</v>
      </c>
      <c r="AS185" s="17">
        <v>0.14858588833912101</v>
      </c>
      <c r="AT185" s="17">
        <v>4.1259522422607997E-2</v>
      </c>
      <c r="AU185" s="17"/>
      <c r="AV185" s="17">
        <v>2.6884104043192799E-2</v>
      </c>
      <c r="AW185" s="17">
        <v>1.39479501799178E-2</v>
      </c>
      <c r="AX185" s="17">
        <v>2.67058983915585E-2</v>
      </c>
      <c r="AY185" s="17">
        <v>0.107939921421914</v>
      </c>
      <c r="AZ185" s="17">
        <v>2.5322102488210398E-2</v>
      </c>
    </row>
    <row r="186" spans="2:52" x14ac:dyDescent="0.35">
      <c r="B186" t="s">
        <v>57</v>
      </c>
      <c r="C186" s="17">
        <v>3.6106127523796203E-2</v>
      </c>
      <c r="D186" s="17">
        <v>3.0500733923947101E-2</v>
      </c>
      <c r="E186" s="17">
        <v>4.0811995199493703E-2</v>
      </c>
      <c r="F186" s="17"/>
      <c r="G186" s="17">
        <v>3.5103587337520899E-2</v>
      </c>
      <c r="H186" s="17">
        <v>4.2948760872026301E-2</v>
      </c>
      <c r="I186" s="17">
        <v>4.0791499976990699E-2</v>
      </c>
      <c r="J186" s="17">
        <v>5.2901780252707503E-2</v>
      </c>
      <c r="K186" s="17">
        <v>2.8704649246964298E-2</v>
      </c>
      <c r="L186" s="17">
        <v>1.8696657468749201E-2</v>
      </c>
      <c r="M186" s="17"/>
      <c r="N186" s="17">
        <v>1.9363599542621901E-2</v>
      </c>
      <c r="O186" s="17">
        <v>3.7024262780550599E-2</v>
      </c>
      <c r="P186" s="17">
        <v>2.9577118235367499E-2</v>
      </c>
      <c r="Q186" s="17">
        <v>5.8357263495748601E-2</v>
      </c>
      <c r="R186" s="17"/>
      <c r="S186" s="17">
        <v>4.0160254880967299E-2</v>
      </c>
      <c r="T186" s="17">
        <v>3.2832044292548497E-2</v>
      </c>
      <c r="U186" s="17">
        <v>2.8135464746749401E-2</v>
      </c>
      <c r="V186" s="17">
        <v>4.3220610431680101E-2</v>
      </c>
      <c r="W186" s="17">
        <v>2.2566347286728398E-2</v>
      </c>
      <c r="X186" s="17">
        <v>4.88774076937517E-2</v>
      </c>
      <c r="Y186" s="17">
        <v>4.4903470615724202E-2</v>
      </c>
      <c r="Z186" s="17">
        <v>2.2469461564065599E-2</v>
      </c>
      <c r="AA186" s="17">
        <v>4.2341987360652103E-2</v>
      </c>
      <c r="AB186" s="17">
        <v>2.3158091676293301E-2</v>
      </c>
      <c r="AC186" s="17">
        <v>4.0290789488529502E-2</v>
      </c>
      <c r="AD186" s="17">
        <v>2.82896216856778E-2</v>
      </c>
      <c r="AE186" s="17"/>
      <c r="AF186" s="17">
        <v>4.9294827465992702E-2</v>
      </c>
      <c r="AG186" s="17">
        <v>2.93237311368044E-2</v>
      </c>
      <c r="AH186" s="17">
        <v>2.2124392850103598E-2</v>
      </c>
      <c r="AI186" s="17">
        <v>2.3209472571900602E-2</v>
      </c>
      <c r="AJ186" s="17">
        <v>9.0458080771297397E-2</v>
      </c>
      <c r="AK186" s="17"/>
      <c r="AL186" s="17">
        <v>2.84841157553017E-2</v>
      </c>
      <c r="AM186" s="17">
        <v>2.45369665841371E-2</v>
      </c>
      <c r="AN186" s="17">
        <v>7.3917161793127795E-2</v>
      </c>
      <c r="AO186" s="17"/>
      <c r="AP186" s="17">
        <v>2.2788561634171998E-2</v>
      </c>
      <c r="AQ186" s="17">
        <v>3.1348345515977302E-2</v>
      </c>
      <c r="AR186" s="17">
        <v>1.8862502863464199E-2</v>
      </c>
      <c r="AS186" s="17">
        <v>3.4141303544642197E-2</v>
      </c>
      <c r="AT186" s="17">
        <v>7.6519059763682298E-2</v>
      </c>
      <c r="AU186" s="17"/>
      <c r="AV186" s="17">
        <v>2.24052569073953E-2</v>
      </c>
      <c r="AW186" s="17">
        <v>2.3005321904779798E-2</v>
      </c>
      <c r="AX186" s="17">
        <v>1.4044717048927201E-2</v>
      </c>
      <c r="AY186" s="17">
        <v>1.3653293848120199E-2</v>
      </c>
      <c r="AZ186" s="17">
        <v>0.11047307902499</v>
      </c>
    </row>
    <row r="187" spans="2:52" x14ac:dyDescent="0.35">
      <c r="B187" t="s">
        <v>91</v>
      </c>
      <c r="C187" s="17">
        <v>0.69889912793085995</v>
      </c>
      <c r="D187" s="17">
        <v>0.70532716585750399</v>
      </c>
      <c r="E187" s="17">
        <v>0.69278261511152295</v>
      </c>
      <c r="F187" s="17"/>
      <c r="G187" s="17">
        <v>0.74400174618793402</v>
      </c>
      <c r="H187" s="17">
        <v>0.73819140889493196</v>
      </c>
      <c r="I187" s="17">
        <v>0.73565747942457005</v>
      </c>
      <c r="J187" s="17">
        <v>0.63693719158885298</v>
      </c>
      <c r="K187" s="17">
        <v>0.64601008932915904</v>
      </c>
      <c r="L187" s="17">
        <v>0.69272806142030796</v>
      </c>
      <c r="M187" s="17"/>
      <c r="N187" s="17">
        <v>0.78683729886949205</v>
      </c>
      <c r="O187" s="17">
        <v>0.70699263054818995</v>
      </c>
      <c r="P187" s="17">
        <v>0.66129857889501298</v>
      </c>
      <c r="Q187" s="17">
        <v>0.62989007265594799</v>
      </c>
      <c r="R187" s="17"/>
      <c r="S187" s="17">
        <v>0.73202152556621702</v>
      </c>
      <c r="T187" s="17">
        <v>0.65777252922146701</v>
      </c>
      <c r="U187" s="17">
        <v>0.72908108727804299</v>
      </c>
      <c r="V187" s="17">
        <v>0.66766331693913605</v>
      </c>
      <c r="W187" s="17">
        <v>0.72744387335192395</v>
      </c>
      <c r="X187" s="17">
        <v>0.66874020129045098</v>
      </c>
      <c r="Y187" s="17">
        <v>0.68197360675269902</v>
      </c>
      <c r="Z187" s="17">
        <v>0.67676790488779903</v>
      </c>
      <c r="AA187" s="17">
        <v>0.68948948806122601</v>
      </c>
      <c r="AB187" s="17">
        <v>0.72617672735471706</v>
      </c>
      <c r="AC187" s="17">
        <v>0.73808476420590197</v>
      </c>
      <c r="AD187" s="17">
        <v>0.72165083000573105</v>
      </c>
      <c r="AE187" s="17"/>
      <c r="AF187" s="17">
        <v>0.59240436935016705</v>
      </c>
      <c r="AG187" s="17">
        <v>0.69479058102239799</v>
      </c>
      <c r="AH187" s="17">
        <v>0.78965523679338001</v>
      </c>
      <c r="AI187" s="17">
        <v>0.81337657346164105</v>
      </c>
      <c r="AJ187" s="17">
        <v>0.74458525090837502</v>
      </c>
      <c r="AK187" s="17"/>
      <c r="AL187" s="17">
        <v>0.59463737232240099</v>
      </c>
      <c r="AM187" s="17">
        <v>0.79912347479163204</v>
      </c>
      <c r="AN187" s="17">
        <v>0.63737319104772805</v>
      </c>
      <c r="AO187" s="17"/>
      <c r="AP187" s="17">
        <v>0.67128450387401695</v>
      </c>
      <c r="AQ187" s="17">
        <v>0.76035026589038801</v>
      </c>
      <c r="AR187" s="17">
        <v>0.80920767687405104</v>
      </c>
      <c r="AS187" s="17">
        <v>0.37236549830182197</v>
      </c>
      <c r="AT187" s="17">
        <v>0.61000765403889001</v>
      </c>
      <c r="AU187" s="17"/>
      <c r="AV187" s="17">
        <v>0.72445694670165195</v>
      </c>
      <c r="AW187" s="17">
        <v>0.77260120911677499</v>
      </c>
      <c r="AX187" s="17">
        <v>0.81725558113692598</v>
      </c>
      <c r="AY187" s="17">
        <v>0.49849629008172303</v>
      </c>
      <c r="AZ187" s="17">
        <v>0.58942336630117398</v>
      </c>
    </row>
    <row r="188" spans="2:52" x14ac:dyDescent="0.35">
      <c r="B188" t="s">
        <v>92</v>
      </c>
      <c r="C188" s="17">
        <v>8.6753506599798802E-2</v>
      </c>
      <c r="D188" s="17">
        <v>8.8832223417860595E-2</v>
      </c>
      <c r="E188" s="17">
        <v>8.4765850994411904E-2</v>
      </c>
      <c r="F188" s="17"/>
      <c r="G188" s="17">
        <v>6.5754423785584201E-2</v>
      </c>
      <c r="H188" s="17">
        <v>5.7934456004084499E-2</v>
      </c>
      <c r="I188" s="17">
        <v>6.8141757546059098E-2</v>
      </c>
      <c r="J188" s="17">
        <v>0.106435283497353</v>
      </c>
      <c r="K188" s="17">
        <v>0.129316541899928</v>
      </c>
      <c r="L188" s="17">
        <v>9.4838308845215297E-2</v>
      </c>
      <c r="M188" s="17"/>
      <c r="N188" s="17">
        <v>6.1883014328827E-2</v>
      </c>
      <c r="O188" s="17">
        <v>8.6085569820410796E-2</v>
      </c>
      <c r="P188" s="17">
        <v>0.10181662568694901</v>
      </c>
      <c r="Q188" s="17">
        <v>0.10111581655426199</v>
      </c>
      <c r="R188" s="17"/>
      <c r="S188" s="17">
        <v>7.0602146285243403E-2</v>
      </c>
      <c r="T188" s="17">
        <v>0.10488154419272799</v>
      </c>
      <c r="U188" s="17">
        <v>8.5584969836374994E-2</v>
      </c>
      <c r="V188" s="17">
        <v>8.7962514918666093E-2</v>
      </c>
      <c r="W188" s="17">
        <v>5.9712243789654298E-2</v>
      </c>
      <c r="X188" s="17">
        <v>9.7213882830316595E-2</v>
      </c>
      <c r="Y188" s="17">
        <v>8.9054542852903901E-2</v>
      </c>
      <c r="Z188" s="17">
        <v>8.5935712873716E-2</v>
      </c>
      <c r="AA188" s="17">
        <v>0.102288383815304</v>
      </c>
      <c r="AB188" s="17">
        <v>9.0371655535359904E-2</v>
      </c>
      <c r="AC188" s="17">
        <v>5.73896589330294E-2</v>
      </c>
      <c r="AD188" s="17">
        <v>9.0852654015287901E-2</v>
      </c>
      <c r="AE188" s="17"/>
      <c r="AF188" s="17">
        <v>0.129213255493656</v>
      </c>
      <c r="AG188" s="17">
        <v>8.7583527413480897E-2</v>
      </c>
      <c r="AH188" s="17">
        <v>5.4617086335786699E-2</v>
      </c>
      <c r="AI188" s="17">
        <v>3.84827803211997E-2</v>
      </c>
      <c r="AJ188" s="17">
        <v>5.0096707771377501E-2</v>
      </c>
      <c r="AK188" s="17"/>
      <c r="AL188" s="17">
        <v>0.14904446503302801</v>
      </c>
      <c r="AM188" s="17">
        <v>4.09554513683471E-2</v>
      </c>
      <c r="AN188" s="17">
        <v>8.6031413634238801E-2</v>
      </c>
      <c r="AO188" s="17"/>
      <c r="AP188" s="17">
        <v>0.119281572578293</v>
      </c>
      <c r="AQ188" s="17">
        <v>5.2019380471458702E-2</v>
      </c>
      <c r="AR188" s="17">
        <v>3.8410998535267603E-2</v>
      </c>
      <c r="AS188" s="17">
        <v>0.25740445886450097</v>
      </c>
      <c r="AT188" s="17">
        <v>0.104143530766147</v>
      </c>
      <c r="AU188" s="17"/>
      <c r="AV188" s="17">
        <v>7.4851254425259806E-2</v>
      </c>
      <c r="AW188" s="17">
        <v>5.3879419109108401E-2</v>
      </c>
      <c r="AX188" s="17">
        <v>4.6144959718865397E-2</v>
      </c>
      <c r="AY188" s="17">
        <v>0.23497139142703299</v>
      </c>
      <c r="AZ188" s="17">
        <v>7.5949719264972695E-2</v>
      </c>
    </row>
    <row r="189" spans="2:52" x14ac:dyDescent="0.35">
      <c r="B189" t="s">
        <v>93</v>
      </c>
      <c r="C189" s="17">
        <v>0.61214562133106198</v>
      </c>
      <c r="D189" s="17">
        <v>0.61649494243964298</v>
      </c>
      <c r="E189" s="17">
        <v>0.60801676411711103</v>
      </c>
      <c r="F189" s="17"/>
      <c r="G189" s="17">
        <v>0.67824732240234997</v>
      </c>
      <c r="H189" s="17">
        <v>0.68025695289084798</v>
      </c>
      <c r="I189" s="17">
        <v>0.66751572187851105</v>
      </c>
      <c r="J189" s="17">
        <v>0.5305019080915</v>
      </c>
      <c r="K189" s="17">
        <v>0.51669354742923201</v>
      </c>
      <c r="L189" s="17">
        <v>0.59788975257509203</v>
      </c>
      <c r="M189" s="17"/>
      <c r="N189" s="17">
        <v>0.72495428454066502</v>
      </c>
      <c r="O189" s="17">
        <v>0.62090706072777901</v>
      </c>
      <c r="P189" s="17">
        <v>0.55948195320806404</v>
      </c>
      <c r="Q189" s="17">
        <v>0.52877425610168605</v>
      </c>
      <c r="R189" s="17"/>
      <c r="S189" s="17">
        <v>0.66141937928097405</v>
      </c>
      <c r="T189" s="17">
        <v>0.55289098502873901</v>
      </c>
      <c r="U189" s="17">
        <v>0.64349611744166801</v>
      </c>
      <c r="V189" s="17">
        <v>0.57970080202047003</v>
      </c>
      <c r="W189" s="17">
        <v>0.66773162956226995</v>
      </c>
      <c r="X189" s="17">
        <v>0.57152631846013402</v>
      </c>
      <c r="Y189" s="17">
        <v>0.59291906389979498</v>
      </c>
      <c r="Z189" s="17">
        <v>0.59083219201408399</v>
      </c>
      <c r="AA189" s="17">
        <v>0.58720110424592298</v>
      </c>
      <c r="AB189" s="17">
        <v>0.63580507181935697</v>
      </c>
      <c r="AC189" s="17">
        <v>0.68069510527287203</v>
      </c>
      <c r="AD189" s="17">
        <v>0.63079817599044297</v>
      </c>
      <c r="AE189" s="17"/>
      <c r="AF189" s="17">
        <v>0.46319111385651102</v>
      </c>
      <c r="AG189" s="17">
        <v>0.60720705360891702</v>
      </c>
      <c r="AH189" s="17">
        <v>0.73503815045759302</v>
      </c>
      <c r="AI189" s="17">
        <v>0.77489379314044105</v>
      </c>
      <c r="AJ189" s="17">
        <v>0.69448854313699704</v>
      </c>
      <c r="AK189" s="17"/>
      <c r="AL189" s="17">
        <v>0.44559290728937301</v>
      </c>
      <c r="AM189" s="17">
        <v>0.75816802342328404</v>
      </c>
      <c r="AN189" s="17">
        <v>0.55134177741349</v>
      </c>
      <c r="AO189" s="17"/>
      <c r="AP189" s="17">
        <v>0.55200293129572398</v>
      </c>
      <c r="AQ189" s="17">
        <v>0.70833088541892897</v>
      </c>
      <c r="AR189" s="17">
        <v>0.77079667833878296</v>
      </c>
      <c r="AS189" s="17">
        <v>0.114961039437322</v>
      </c>
      <c r="AT189" s="17">
        <v>0.50586412327274299</v>
      </c>
      <c r="AU189" s="17"/>
      <c r="AV189" s="17">
        <v>0.64960569227639198</v>
      </c>
      <c r="AW189" s="17">
        <v>0.71872179000766701</v>
      </c>
      <c r="AX189" s="17">
        <v>0.77111062141805997</v>
      </c>
      <c r="AY189" s="17">
        <v>0.26352489865469098</v>
      </c>
      <c r="AZ189" s="17">
        <v>0.51347364703620102</v>
      </c>
    </row>
    <row r="190" spans="2:52" x14ac:dyDescent="0.35">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c r="AK190" s="17"/>
      <c r="AL190" s="17"/>
      <c r="AM190" s="17"/>
      <c r="AN190" s="17"/>
      <c r="AO190" s="17"/>
      <c r="AP190" s="17"/>
      <c r="AQ190" s="17"/>
      <c r="AR190" s="17"/>
      <c r="AS190" s="17"/>
      <c r="AT190" s="17"/>
      <c r="AU190" s="17"/>
      <c r="AV190" s="17"/>
      <c r="AW190" s="17"/>
      <c r="AX190" s="17"/>
      <c r="AY190" s="17"/>
      <c r="AZ190" s="17"/>
    </row>
    <row r="191" spans="2:52" x14ac:dyDescent="0.35">
      <c r="B191" s="6" t="s">
        <v>160</v>
      </c>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c r="AM191" s="17"/>
      <c r="AN191" s="17"/>
      <c r="AO191" s="17"/>
      <c r="AP191" s="17"/>
      <c r="AQ191" s="17"/>
      <c r="AR191" s="17"/>
      <c r="AS191" s="17"/>
      <c r="AT191" s="17"/>
      <c r="AU191" s="17"/>
      <c r="AV191" s="17"/>
      <c r="AW191" s="17"/>
      <c r="AX191" s="17"/>
      <c r="AY191" s="17"/>
      <c r="AZ191" s="17"/>
    </row>
    <row r="192" spans="2:52" x14ac:dyDescent="0.35">
      <c r="B192" s="24" t="s">
        <v>83</v>
      </c>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c r="AL192" s="17"/>
      <c r="AM192" s="17"/>
      <c r="AN192" s="17"/>
      <c r="AO192" s="17"/>
      <c r="AP192" s="17"/>
      <c r="AQ192" s="17"/>
      <c r="AR192" s="17"/>
      <c r="AS192" s="17"/>
      <c r="AT192" s="17"/>
      <c r="AU192" s="17"/>
      <c r="AV192" s="17"/>
      <c r="AW192" s="17"/>
      <c r="AX192" s="17"/>
      <c r="AY192" s="17"/>
      <c r="AZ192" s="17"/>
    </row>
    <row r="193" spans="2:52" x14ac:dyDescent="0.35">
      <c r="B193" t="s">
        <v>86</v>
      </c>
      <c r="C193" s="17">
        <v>0.228851536953637</v>
      </c>
      <c r="D193" s="17">
        <v>0.23985038588530899</v>
      </c>
      <c r="E193" s="17">
        <v>0.216211142694854</v>
      </c>
      <c r="F193" s="17"/>
      <c r="G193" s="17">
        <v>0.29621415606210999</v>
      </c>
      <c r="H193" s="17">
        <v>0.31252555923047698</v>
      </c>
      <c r="I193" s="17">
        <v>0.26605424913423698</v>
      </c>
      <c r="J193" s="17">
        <v>0.202875452182189</v>
      </c>
      <c r="K193" s="17">
        <v>0.150874802834597</v>
      </c>
      <c r="L193" s="17">
        <v>0.15890848605522101</v>
      </c>
      <c r="M193" s="17"/>
      <c r="N193" s="17">
        <v>0.27931029495612397</v>
      </c>
      <c r="O193" s="17">
        <v>0.23780788787201701</v>
      </c>
      <c r="P193" s="17">
        <v>0.213854487192735</v>
      </c>
      <c r="Q193" s="17">
        <v>0.17686286786083799</v>
      </c>
      <c r="R193" s="17"/>
      <c r="S193" s="17">
        <v>0.305315156596698</v>
      </c>
      <c r="T193" s="17">
        <v>0.17035783063229401</v>
      </c>
      <c r="U193" s="17">
        <v>0.18187394693978801</v>
      </c>
      <c r="V193" s="17">
        <v>0.232171186120531</v>
      </c>
      <c r="W193" s="17">
        <v>0.21511547138064499</v>
      </c>
      <c r="X193" s="17">
        <v>0.23765684388046701</v>
      </c>
      <c r="Y193" s="17">
        <v>0.19836092632038099</v>
      </c>
      <c r="Z193" s="17">
        <v>0.191723993811661</v>
      </c>
      <c r="AA193" s="17">
        <v>0.22797318129423</v>
      </c>
      <c r="AB193" s="17">
        <v>0.24801314998792501</v>
      </c>
      <c r="AC193" s="17">
        <v>0.26926297434582902</v>
      </c>
      <c r="AD193" s="17">
        <v>0.25564825035156202</v>
      </c>
      <c r="AE193" s="17"/>
      <c r="AF193" s="17">
        <v>0.14737206625687799</v>
      </c>
      <c r="AG193" s="17">
        <v>0.19298478810204001</v>
      </c>
      <c r="AH193" s="17">
        <v>0.29530346221657799</v>
      </c>
      <c r="AI193" s="17">
        <v>0.37241063366463201</v>
      </c>
      <c r="AJ193" s="17">
        <v>0.42607301408736098</v>
      </c>
      <c r="AK193" s="17"/>
      <c r="AL193" s="17">
        <v>0.13986610434184901</v>
      </c>
      <c r="AM193" s="17">
        <v>0.29274070928746099</v>
      </c>
      <c r="AN193" s="17">
        <v>0.21787547811570299</v>
      </c>
      <c r="AO193" s="17"/>
      <c r="AP193" s="17">
        <v>0.187325499121933</v>
      </c>
      <c r="AQ193" s="17">
        <v>0.298963573935562</v>
      </c>
      <c r="AR193" s="17">
        <v>0.236592912748743</v>
      </c>
      <c r="AS193" s="17">
        <v>7.5956495663169102E-2</v>
      </c>
      <c r="AT193" s="17">
        <v>0.17623363011134699</v>
      </c>
      <c r="AU193" s="17"/>
      <c r="AV193" s="17">
        <v>0.22343050270041501</v>
      </c>
      <c r="AW193" s="17">
        <v>0.29646392526835602</v>
      </c>
      <c r="AX193" s="17">
        <v>0.26038244122290899</v>
      </c>
      <c r="AY193" s="17">
        <v>0.10286039257879601</v>
      </c>
      <c r="AZ193" s="17">
        <v>0.12746467260193101</v>
      </c>
    </row>
    <row r="194" spans="2:52" x14ac:dyDescent="0.35">
      <c r="B194" t="s">
        <v>87</v>
      </c>
      <c r="C194" s="17">
        <v>0.42165089401689398</v>
      </c>
      <c r="D194" s="17">
        <v>0.42172875481445399</v>
      </c>
      <c r="E194" s="17">
        <v>0.42380772430170199</v>
      </c>
      <c r="F194" s="17"/>
      <c r="G194" s="17">
        <v>0.43557210214154302</v>
      </c>
      <c r="H194" s="17">
        <v>0.39825924665108903</v>
      </c>
      <c r="I194" s="17">
        <v>0.43451776408411102</v>
      </c>
      <c r="J194" s="17">
        <v>0.40268029883698098</v>
      </c>
      <c r="K194" s="17">
        <v>0.43050424559193001</v>
      </c>
      <c r="L194" s="17">
        <v>0.43046093944906</v>
      </c>
      <c r="M194" s="17"/>
      <c r="N194" s="17">
        <v>0.46378992054993801</v>
      </c>
      <c r="O194" s="17">
        <v>0.42051858392332703</v>
      </c>
      <c r="P194" s="17">
        <v>0.38922548516209998</v>
      </c>
      <c r="Q194" s="17">
        <v>0.40699120248789999</v>
      </c>
      <c r="R194" s="17"/>
      <c r="S194" s="17">
        <v>0.38810430954230601</v>
      </c>
      <c r="T194" s="17">
        <v>0.44276862001359502</v>
      </c>
      <c r="U194" s="17">
        <v>0.49970986098569498</v>
      </c>
      <c r="V194" s="17">
        <v>0.37220134415158002</v>
      </c>
      <c r="W194" s="17">
        <v>0.44189461180193301</v>
      </c>
      <c r="X194" s="17">
        <v>0.39178592846437699</v>
      </c>
      <c r="Y194" s="17">
        <v>0.41031164408141502</v>
      </c>
      <c r="Z194" s="17">
        <v>0.42132845364174898</v>
      </c>
      <c r="AA194" s="17">
        <v>0.41853629245621299</v>
      </c>
      <c r="AB194" s="17">
        <v>0.44615258647102202</v>
      </c>
      <c r="AC194" s="17">
        <v>0.43320554711088</v>
      </c>
      <c r="AD194" s="17">
        <v>0.41857317950638301</v>
      </c>
      <c r="AE194" s="17"/>
      <c r="AF194" s="17">
        <v>0.38815011364003699</v>
      </c>
      <c r="AG194" s="17">
        <v>0.45660314916952899</v>
      </c>
      <c r="AH194" s="17">
        <v>0.440582177604943</v>
      </c>
      <c r="AI194" s="17">
        <v>0.442106857250466</v>
      </c>
      <c r="AJ194" s="17">
        <v>0.36745241248710198</v>
      </c>
      <c r="AK194" s="17"/>
      <c r="AL194" s="17">
        <v>0.38411498311055903</v>
      </c>
      <c r="AM194" s="17">
        <v>0.47020026022374001</v>
      </c>
      <c r="AN194" s="17">
        <v>0.37298370215471</v>
      </c>
      <c r="AO194" s="17"/>
      <c r="AP194" s="17">
        <v>0.42852730757533303</v>
      </c>
      <c r="AQ194" s="17">
        <v>0.42798513798916998</v>
      </c>
      <c r="AR194" s="17">
        <v>0.45893469326202602</v>
      </c>
      <c r="AS194" s="17">
        <v>0.27492122893276799</v>
      </c>
      <c r="AT194" s="17">
        <v>0.38070879651306899</v>
      </c>
      <c r="AU194" s="17"/>
      <c r="AV194" s="17">
        <v>0.45422494294705601</v>
      </c>
      <c r="AW194" s="17">
        <v>0.441749856357253</v>
      </c>
      <c r="AX194" s="17">
        <v>0.47379981588206899</v>
      </c>
      <c r="AY194" s="17">
        <v>0.323177093152617</v>
      </c>
      <c r="AZ194" s="17">
        <v>0.39930231501442498</v>
      </c>
    </row>
    <row r="195" spans="2:52" x14ac:dyDescent="0.35">
      <c r="B195" t="s">
        <v>88</v>
      </c>
      <c r="C195" s="17">
        <v>0.198292972439952</v>
      </c>
      <c r="D195" s="17">
        <v>0.18757328719866301</v>
      </c>
      <c r="E195" s="17">
        <v>0.20897202123456701</v>
      </c>
      <c r="F195" s="17"/>
      <c r="G195" s="17">
        <v>0.162364344969334</v>
      </c>
      <c r="H195" s="17">
        <v>0.15993060408405399</v>
      </c>
      <c r="I195" s="17">
        <v>0.161812454780695</v>
      </c>
      <c r="J195" s="17">
        <v>0.21388834822302699</v>
      </c>
      <c r="K195" s="17">
        <v>0.23026282833499101</v>
      </c>
      <c r="L195" s="17">
        <v>0.24908767784483199</v>
      </c>
      <c r="M195" s="17"/>
      <c r="N195" s="17">
        <v>0.151855979325866</v>
      </c>
      <c r="O195" s="17">
        <v>0.196214786024619</v>
      </c>
      <c r="P195" s="17">
        <v>0.221295015061232</v>
      </c>
      <c r="Q195" s="17">
        <v>0.23175104077469899</v>
      </c>
      <c r="R195" s="17"/>
      <c r="S195" s="17">
        <v>0.18248847531912801</v>
      </c>
      <c r="T195" s="17">
        <v>0.22130512268682201</v>
      </c>
      <c r="U195" s="17">
        <v>0.193525369248992</v>
      </c>
      <c r="V195" s="17">
        <v>0.208997180713661</v>
      </c>
      <c r="W195" s="17">
        <v>0.22717540579625201</v>
      </c>
      <c r="X195" s="17">
        <v>0.18502920728851199</v>
      </c>
      <c r="Y195" s="17">
        <v>0.20126881411863701</v>
      </c>
      <c r="Z195" s="17">
        <v>0.26068476486361097</v>
      </c>
      <c r="AA195" s="17">
        <v>0.196406543332585</v>
      </c>
      <c r="AB195" s="17">
        <v>0.17018748265445699</v>
      </c>
      <c r="AC195" s="17">
        <v>0.15969529750919401</v>
      </c>
      <c r="AD195" s="17">
        <v>0.18976079188026601</v>
      </c>
      <c r="AE195" s="17"/>
      <c r="AF195" s="17">
        <v>0.25127165862307999</v>
      </c>
      <c r="AG195" s="17">
        <v>0.19028659788876801</v>
      </c>
      <c r="AH195" s="17">
        <v>0.17206823948230701</v>
      </c>
      <c r="AI195" s="17">
        <v>0.10307765561392</v>
      </c>
      <c r="AJ195" s="17">
        <v>6.5919784882862903E-2</v>
      </c>
      <c r="AK195" s="17"/>
      <c r="AL195" s="17">
        <v>0.25500811209959501</v>
      </c>
      <c r="AM195" s="17">
        <v>0.15413253812897501</v>
      </c>
      <c r="AN195" s="17">
        <v>0.210019056016404</v>
      </c>
      <c r="AO195" s="17"/>
      <c r="AP195" s="17">
        <v>0.20826262266090401</v>
      </c>
      <c r="AQ195" s="17">
        <v>0.167259111926438</v>
      </c>
      <c r="AR195" s="17">
        <v>0.22330219516753799</v>
      </c>
      <c r="AS195" s="17">
        <v>0.227624510140949</v>
      </c>
      <c r="AT195" s="17">
        <v>0.239571823510139</v>
      </c>
      <c r="AU195" s="17"/>
      <c r="AV195" s="17">
        <v>0.20358285907603799</v>
      </c>
      <c r="AW195" s="17">
        <v>0.16611759550628399</v>
      </c>
      <c r="AX195" s="17">
        <v>0.178123044164682</v>
      </c>
      <c r="AY195" s="17">
        <v>0.254095104994841</v>
      </c>
      <c r="AZ195" s="17">
        <v>0.27339804543386498</v>
      </c>
    </row>
    <row r="196" spans="2:52" x14ac:dyDescent="0.35">
      <c r="B196" t="s">
        <v>89</v>
      </c>
      <c r="C196" s="17">
        <v>7.03817956827546E-2</v>
      </c>
      <c r="D196" s="17">
        <v>7.5834725630394798E-2</v>
      </c>
      <c r="E196" s="17">
        <v>6.5505090747009206E-2</v>
      </c>
      <c r="F196" s="17"/>
      <c r="G196" s="17">
        <v>6.1313422553982498E-2</v>
      </c>
      <c r="H196" s="17">
        <v>5.3191469429004802E-2</v>
      </c>
      <c r="I196" s="17">
        <v>6.2458910494132901E-2</v>
      </c>
      <c r="J196" s="17">
        <v>7.2579706154029797E-2</v>
      </c>
      <c r="K196" s="17">
        <v>8.1104378729303497E-2</v>
      </c>
      <c r="L196" s="17">
        <v>8.7912344526714994E-2</v>
      </c>
      <c r="M196" s="17"/>
      <c r="N196" s="17">
        <v>5.1462404044083997E-2</v>
      </c>
      <c r="O196" s="17">
        <v>7.7658302068174298E-2</v>
      </c>
      <c r="P196" s="17">
        <v>8.6873461275347896E-2</v>
      </c>
      <c r="Q196" s="17">
        <v>6.8639427163305899E-2</v>
      </c>
      <c r="R196" s="17"/>
      <c r="S196" s="17">
        <v>4.6272950092775302E-2</v>
      </c>
      <c r="T196" s="17">
        <v>8.2475271402731296E-2</v>
      </c>
      <c r="U196" s="17">
        <v>6.6984169971957802E-2</v>
      </c>
      <c r="V196" s="17">
        <v>7.73019480973412E-2</v>
      </c>
      <c r="W196" s="17">
        <v>5.62765836925593E-2</v>
      </c>
      <c r="X196" s="17">
        <v>8.7550400733257705E-2</v>
      </c>
      <c r="Y196" s="17">
        <v>0.104476130827815</v>
      </c>
      <c r="Z196" s="17">
        <v>4.9260043038773502E-2</v>
      </c>
      <c r="AA196" s="17">
        <v>6.3895718930185405E-2</v>
      </c>
      <c r="AB196" s="17">
        <v>6.7519290851776007E-2</v>
      </c>
      <c r="AC196" s="17">
        <v>7.6595262130385797E-2</v>
      </c>
      <c r="AD196" s="17">
        <v>5.9444469744166901E-2</v>
      </c>
      <c r="AE196" s="17"/>
      <c r="AF196" s="17">
        <v>9.5984110345670601E-2</v>
      </c>
      <c r="AG196" s="17">
        <v>7.9686824136769197E-2</v>
      </c>
      <c r="AH196" s="17">
        <v>4.8180979267890701E-2</v>
      </c>
      <c r="AI196" s="17">
        <v>3.8627643124607397E-2</v>
      </c>
      <c r="AJ196" s="17">
        <v>4.4061676940837402E-2</v>
      </c>
      <c r="AK196" s="17"/>
      <c r="AL196" s="17">
        <v>0.112127282181727</v>
      </c>
      <c r="AM196" s="17">
        <v>4.3155923155688503E-2</v>
      </c>
      <c r="AN196" s="17">
        <v>6.2835993799736103E-2</v>
      </c>
      <c r="AO196" s="17"/>
      <c r="AP196" s="17">
        <v>9.4141110540026995E-2</v>
      </c>
      <c r="AQ196" s="17">
        <v>5.57474708144386E-2</v>
      </c>
      <c r="AR196" s="17">
        <v>3.1019539160766899E-2</v>
      </c>
      <c r="AS196" s="17">
        <v>0.19977892197272601</v>
      </c>
      <c r="AT196" s="17">
        <v>6.4938638193085305E-2</v>
      </c>
      <c r="AU196" s="17"/>
      <c r="AV196" s="17">
        <v>6.1741913967162998E-2</v>
      </c>
      <c r="AW196" s="17">
        <v>5.2237992747839301E-2</v>
      </c>
      <c r="AX196" s="17">
        <v>3.9192645756224199E-2</v>
      </c>
      <c r="AY196" s="17">
        <v>0.16634436574242001</v>
      </c>
      <c r="AZ196" s="17">
        <v>7.2394755568159094E-2</v>
      </c>
    </row>
    <row r="197" spans="2:52" x14ac:dyDescent="0.35">
      <c r="B197" t="s">
        <v>90</v>
      </c>
      <c r="C197" s="17">
        <v>3.9280789293139003E-2</v>
      </c>
      <c r="D197" s="17">
        <v>4.2087416580005997E-2</v>
      </c>
      <c r="E197" s="17">
        <v>3.6284677800966898E-2</v>
      </c>
      <c r="F197" s="17"/>
      <c r="G197" s="17">
        <v>1.12545604077883E-2</v>
      </c>
      <c r="H197" s="17">
        <v>2.3083488843724499E-2</v>
      </c>
      <c r="I197" s="17">
        <v>2.3783570807611201E-2</v>
      </c>
      <c r="J197" s="17">
        <v>5.1549764450526399E-2</v>
      </c>
      <c r="K197" s="17">
        <v>7.3620819081816405E-2</v>
      </c>
      <c r="L197" s="17">
        <v>5.0744507919356599E-2</v>
      </c>
      <c r="M197" s="17"/>
      <c r="N197" s="17">
        <v>2.78178577661038E-2</v>
      </c>
      <c r="O197" s="17">
        <v>3.4680129712606103E-2</v>
      </c>
      <c r="P197" s="17">
        <v>5.0425433919581701E-2</v>
      </c>
      <c r="Q197" s="17">
        <v>4.6139746222951097E-2</v>
      </c>
      <c r="R197" s="17"/>
      <c r="S197" s="17">
        <v>3.2406710859942199E-2</v>
      </c>
      <c r="T197" s="17">
        <v>3.9288832453778101E-2</v>
      </c>
      <c r="U197" s="17">
        <v>2.72234266418847E-2</v>
      </c>
      <c r="V197" s="17">
        <v>5.3214542997236498E-2</v>
      </c>
      <c r="W197" s="17">
        <v>2.9383172476203999E-2</v>
      </c>
      <c r="X197" s="17">
        <v>4.8956857385508E-2</v>
      </c>
      <c r="Y197" s="17">
        <v>3.8496835841725002E-2</v>
      </c>
      <c r="Z197" s="17">
        <v>4.9093006259170298E-2</v>
      </c>
      <c r="AA197" s="17">
        <v>4.8650337272863602E-2</v>
      </c>
      <c r="AB197" s="17">
        <v>4.02163851615343E-2</v>
      </c>
      <c r="AC197" s="17">
        <v>2.6209438892789601E-2</v>
      </c>
      <c r="AD197" s="17">
        <v>2.9371388040211398E-2</v>
      </c>
      <c r="AE197" s="17"/>
      <c r="AF197" s="17">
        <v>5.3524453194365197E-2</v>
      </c>
      <c r="AG197" s="17">
        <v>4.0414959250913499E-2</v>
      </c>
      <c r="AH197" s="17">
        <v>2.2574262824561299E-2</v>
      </c>
      <c r="AI197" s="17">
        <v>2.34507791597003E-2</v>
      </c>
      <c r="AJ197" s="17">
        <v>2.81396223733065E-2</v>
      </c>
      <c r="AK197" s="17"/>
      <c r="AL197" s="17">
        <v>7.1115651062231403E-2</v>
      </c>
      <c r="AM197" s="17">
        <v>1.43941324657647E-2</v>
      </c>
      <c r="AN197" s="17">
        <v>4.78643619191376E-2</v>
      </c>
      <c r="AO197" s="17"/>
      <c r="AP197" s="17">
        <v>5.6521982525348298E-2</v>
      </c>
      <c r="AQ197" s="17">
        <v>1.65398417966631E-2</v>
      </c>
      <c r="AR197" s="17">
        <v>2.7796239116398599E-2</v>
      </c>
      <c r="AS197" s="17">
        <v>0.18757753974574501</v>
      </c>
      <c r="AT197" s="17">
        <v>4.9405947819247301E-2</v>
      </c>
      <c r="AU197" s="17"/>
      <c r="AV197" s="17">
        <v>3.3146780399842202E-2</v>
      </c>
      <c r="AW197" s="17">
        <v>1.7021899901217601E-2</v>
      </c>
      <c r="AX197" s="17">
        <v>2.3473312923832999E-2</v>
      </c>
      <c r="AY197" s="17">
        <v>0.131503267140368</v>
      </c>
      <c r="AZ197" s="17">
        <v>2.03504315740679E-2</v>
      </c>
    </row>
    <row r="198" spans="2:52" x14ac:dyDescent="0.35">
      <c r="B198" t="s">
        <v>57</v>
      </c>
      <c r="C198" s="17">
        <v>4.15420116136231E-2</v>
      </c>
      <c r="D198" s="17">
        <v>3.2925429891172302E-2</v>
      </c>
      <c r="E198" s="17">
        <v>4.9219343220900998E-2</v>
      </c>
      <c r="F198" s="17"/>
      <c r="G198" s="17">
        <v>3.3281413865241298E-2</v>
      </c>
      <c r="H198" s="17">
        <v>5.3009631761651001E-2</v>
      </c>
      <c r="I198" s="17">
        <v>5.1373050699212497E-2</v>
      </c>
      <c r="J198" s="17">
        <v>5.6426430153247102E-2</v>
      </c>
      <c r="K198" s="17">
        <v>3.3632925427362299E-2</v>
      </c>
      <c r="L198" s="17">
        <v>2.28860442048151E-2</v>
      </c>
      <c r="M198" s="17"/>
      <c r="N198" s="17">
        <v>2.5763543357884701E-2</v>
      </c>
      <c r="O198" s="17">
        <v>3.3120310399256399E-2</v>
      </c>
      <c r="P198" s="17">
        <v>3.8326117389003302E-2</v>
      </c>
      <c r="Q198" s="17">
        <v>6.9615715490305902E-2</v>
      </c>
      <c r="R198" s="17"/>
      <c r="S198" s="17">
        <v>4.5412397589149799E-2</v>
      </c>
      <c r="T198" s="17">
        <v>4.3804322810779797E-2</v>
      </c>
      <c r="U198" s="17">
        <v>3.0683226211682402E-2</v>
      </c>
      <c r="V198" s="17">
        <v>5.6113797919649801E-2</v>
      </c>
      <c r="W198" s="17">
        <v>3.01547548524062E-2</v>
      </c>
      <c r="X198" s="17">
        <v>4.9020762247877797E-2</v>
      </c>
      <c r="Y198" s="17">
        <v>4.7085648810026998E-2</v>
      </c>
      <c r="Z198" s="17">
        <v>2.7909738385035399E-2</v>
      </c>
      <c r="AA198" s="17">
        <v>4.4537926713922697E-2</v>
      </c>
      <c r="AB198" s="17">
        <v>2.7911104873286199E-2</v>
      </c>
      <c r="AC198" s="17">
        <v>3.5031480010922003E-2</v>
      </c>
      <c r="AD198" s="17">
        <v>4.7201920477410599E-2</v>
      </c>
      <c r="AE198" s="17"/>
      <c r="AF198" s="17">
        <v>6.36975979399695E-2</v>
      </c>
      <c r="AG198" s="17">
        <v>4.0023681451980299E-2</v>
      </c>
      <c r="AH198" s="17">
        <v>2.1290878603719601E-2</v>
      </c>
      <c r="AI198" s="17">
        <v>2.0326431186674501E-2</v>
      </c>
      <c r="AJ198" s="17">
        <v>6.8353489228530906E-2</v>
      </c>
      <c r="AK198" s="17"/>
      <c r="AL198" s="17">
        <v>3.7767867204037998E-2</v>
      </c>
      <c r="AM198" s="17">
        <v>2.53764367383701E-2</v>
      </c>
      <c r="AN198" s="17">
        <v>8.8421407994309295E-2</v>
      </c>
      <c r="AO198" s="17"/>
      <c r="AP198" s="17">
        <v>2.5221477576454401E-2</v>
      </c>
      <c r="AQ198" s="17">
        <v>3.3504863537728399E-2</v>
      </c>
      <c r="AR198" s="17">
        <v>2.2354420544527898E-2</v>
      </c>
      <c r="AS198" s="17">
        <v>3.4141303544642197E-2</v>
      </c>
      <c r="AT198" s="17">
        <v>8.9141163853111799E-2</v>
      </c>
      <c r="AU198" s="17"/>
      <c r="AV198" s="17">
        <v>2.3873000909486498E-2</v>
      </c>
      <c r="AW198" s="17">
        <v>2.64087302190514E-2</v>
      </c>
      <c r="AX198" s="17">
        <v>2.5028740050283601E-2</v>
      </c>
      <c r="AY198" s="17">
        <v>2.2019776390958701E-2</v>
      </c>
      <c r="AZ198" s="17">
        <v>0.10708977980755301</v>
      </c>
    </row>
    <row r="199" spans="2:52" x14ac:dyDescent="0.35">
      <c r="B199" t="s">
        <v>91</v>
      </c>
      <c r="C199" s="17">
        <v>0.65050243097053095</v>
      </c>
      <c r="D199" s="17">
        <v>0.66157914069976398</v>
      </c>
      <c r="E199" s="17">
        <v>0.64001886699655597</v>
      </c>
      <c r="F199" s="17"/>
      <c r="G199" s="17">
        <v>0.73178625820365395</v>
      </c>
      <c r="H199" s="17">
        <v>0.71078480588156601</v>
      </c>
      <c r="I199" s="17">
        <v>0.70057201321834806</v>
      </c>
      <c r="J199" s="17">
        <v>0.60555575101916903</v>
      </c>
      <c r="K199" s="17">
        <v>0.58137904842652599</v>
      </c>
      <c r="L199" s="17">
        <v>0.58936942550428195</v>
      </c>
      <c r="M199" s="17"/>
      <c r="N199" s="17">
        <v>0.74310021550606198</v>
      </c>
      <c r="O199" s="17">
        <v>0.65832647179534398</v>
      </c>
      <c r="P199" s="17">
        <v>0.60307997235483501</v>
      </c>
      <c r="Q199" s="17">
        <v>0.58385407034873804</v>
      </c>
      <c r="R199" s="17"/>
      <c r="S199" s="17">
        <v>0.69341946613900496</v>
      </c>
      <c r="T199" s="17">
        <v>0.613126450645889</v>
      </c>
      <c r="U199" s="17">
        <v>0.68158380792548301</v>
      </c>
      <c r="V199" s="17">
        <v>0.60437253027211102</v>
      </c>
      <c r="W199" s="17">
        <v>0.65701008318257803</v>
      </c>
      <c r="X199" s="17">
        <v>0.62944277234484403</v>
      </c>
      <c r="Y199" s="17">
        <v>0.60867257040179601</v>
      </c>
      <c r="Z199" s="17">
        <v>0.61305244745341003</v>
      </c>
      <c r="AA199" s="17">
        <v>0.64650947375044299</v>
      </c>
      <c r="AB199" s="17">
        <v>0.69416573645894697</v>
      </c>
      <c r="AC199" s="17">
        <v>0.70246852145670902</v>
      </c>
      <c r="AD199" s="17">
        <v>0.67422142985794498</v>
      </c>
      <c r="AE199" s="17"/>
      <c r="AF199" s="17">
        <v>0.53552217989691497</v>
      </c>
      <c r="AG199" s="17">
        <v>0.64958793727156905</v>
      </c>
      <c r="AH199" s="17">
        <v>0.735885639821521</v>
      </c>
      <c r="AI199" s="17">
        <v>0.81451749091509795</v>
      </c>
      <c r="AJ199" s="17">
        <v>0.79352542657446201</v>
      </c>
      <c r="AK199" s="17"/>
      <c r="AL199" s="17">
        <v>0.52398108745240901</v>
      </c>
      <c r="AM199" s="17">
        <v>0.76294096951120105</v>
      </c>
      <c r="AN199" s="17">
        <v>0.59085918027041295</v>
      </c>
      <c r="AO199" s="17"/>
      <c r="AP199" s="17">
        <v>0.61585280669726605</v>
      </c>
      <c r="AQ199" s="17">
        <v>0.72694871192473198</v>
      </c>
      <c r="AR199" s="17">
        <v>0.69552760601076902</v>
      </c>
      <c r="AS199" s="17">
        <v>0.35087772459593702</v>
      </c>
      <c r="AT199" s="17">
        <v>0.55694242662441595</v>
      </c>
      <c r="AU199" s="17"/>
      <c r="AV199" s="17">
        <v>0.67765544564747104</v>
      </c>
      <c r="AW199" s="17">
        <v>0.73821378162560802</v>
      </c>
      <c r="AX199" s="17">
        <v>0.73418225710497798</v>
      </c>
      <c r="AY199" s="17">
        <v>0.42603748573141298</v>
      </c>
      <c r="AZ199" s="17">
        <v>0.52676698761635499</v>
      </c>
    </row>
    <row r="200" spans="2:52" x14ac:dyDescent="0.35">
      <c r="B200" t="s">
        <v>92</v>
      </c>
      <c r="C200" s="17">
        <v>0.109662584975894</v>
      </c>
      <c r="D200" s="17">
        <v>0.117922142210401</v>
      </c>
      <c r="E200" s="17">
        <v>0.101789768547976</v>
      </c>
      <c r="F200" s="17"/>
      <c r="G200" s="17">
        <v>7.2567982961770805E-2</v>
      </c>
      <c r="H200" s="17">
        <v>7.6274958272729301E-2</v>
      </c>
      <c r="I200" s="17">
        <v>8.6242481301744001E-2</v>
      </c>
      <c r="J200" s="17">
        <v>0.12412947060455599</v>
      </c>
      <c r="K200" s="17">
        <v>0.15472519781112001</v>
      </c>
      <c r="L200" s="17">
        <v>0.13865685244607201</v>
      </c>
      <c r="M200" s="17"/>
      <c r="N200" s="17">
        <v>7.9280261810187699E-2</v>
      </c>
      <c r="O200" s="17">
        <v>0.11233843178078</v>
      </c>
      <c r="P200" s="17">
        <v>0.13729889519492999</v>
      </c>
      <c r="Q200" s="17">
        <v>0.114779173386257</v>
      </c>
      <c r="R200" s="17"/>
      <c r="S200" s="17">
        <v>7.8679660952717501E-2</v>
      </c>
      <c r="T200" s="17">
        <v>0.121764103856509</v>
      </c>
      <c r="U200" s="17">
        <v>9.4207596613842495E-2</v>
      </c>
      <c r="V200" s="17">
        <v>0.130516491094578</v>
      </c>
      <c r="W200" s="17">
        <v>8.5659756168763299E-2</v>
      </c>
      <c r="X200" s="17">
        <v>0.13650725811876599</v>
      </c>
      <c r="Y200" s="17">
        <v>0.14297296666954001</v>
      </c>
      <c r="Z200" s="17">
        <v>9.8353049297943806E-2</v>
      </c>
      <c r="AA200" s="17">
        <v>0.112546056203049</v>
      </c>
      <c r="AB200" s="17">
        <v>0.10773567601330999</v>
      </c>
      <c r="AC200" s="17">
        <v>0.102804701023175</v>
      </c>
      <c r="AD200" s="17">
        <v>8.8815857784378296E-2</v>
      </c>
      <c r="AE200" s="17"/>
      <c r="AF200" s="17">
        <v>0.149508563540036</v>
      </c>
      <c r="AG200" s="17">
        <v>0.120101783387683</v>
      </c>
      <c r="AH200" s="17">
        <v>7.0755242092452E-2</v>
      </c>
      <c r="AI200" s="17">
        <v>6.2078422284307697E-2</v>
      </c>
      <c r="AJ200" s="17">
        <v>7.2201299314143999E-2</v>
      </c>
      <c r="AK200" s="17"/>
      <c r="AL200" s="17">
        <v>0.18324293324395899</v>
      </c>
      <c r="AM200" s="17">
        <v>5.7550055621453197E-2</v>
      </c>
      <c r="AN200" s="17">
        <v>0.110700355718874</v>
      </c>
      <c r="AO200" s="17"/>
      <c r="AP200" s="17">
        <v>0.15066309306537501</v>
      </c>
      <c r="AQ200" s="17">
        <v>7.2287312611101703E-2</v>
      </c>
      <c r="AR200" s="17">
        <v>5.8815778277165498E-2</v>
      </c>
      <c r="AS200" s="17">
        <v>0.38735646171847099</v>
      </c>
      <c r="AT200" s="17">
        <v>0.11434458601233299</v>
      </c>
      <c r="AU200" s="17"/>
      <c r="AV200" s="17">
        <v>9.48886943670052E-2</v>
      </c>
      <c r="AW200" s="17">
        <v>6.9259892649056798E-2</v>
      </c>
      <c r="AX200" s="17">
        <v>6.2665958680057199E-2</v>
      </c>
      <c r="AY200" s="17">
        <v>0.29784763288278798</v>
      </c>
      <c r="AZ200" s="17">
        <v>9.2745187142227098E-2</v>
      </c>
    </row>
    <row r="201" spans="2:52" x14ac:dyDescent="0.35">
      <c r="B201" t="s">
        <v>93</v>
      </c>
      <c r="C201" s="17">
        <v>0.54083984599463797</v>
      </c>
      <c r="D201" s="17">
        <v>0.543656998489363</v>
      </c>
      <c r="E201" s="17">
        <v>0.53822909844858002</v>
      </c>
      <c r="F201" s="17"/>
      <c r="G201" s="17">
        <v>0.65921827524188303</v>
      </c>
      <c r="H201" s="17">
        <v>0.634509847608836</v>
      </c>
      <c r="I201" s="17">
        <v>0.614329531916604</v>
      </c>
      <c r="J201" s="17">
        <v>0.48142628041461299</v>
      </c>
      <c r="K201" s="17">
        <v>0.426653850615407</v>
      </c>
      <c r="L201" s="17">
        <v>0.45071257305821</v>
      </c>
      <c r="M201" s="17"/>
      <c r="N201" s="17">
        <v>0.66381995369587399</v>
      </c>
      <c r="O201" s="17">
        <v>0.54598804001456402</v>
      </c>
      <c r="P201" s="17">
        <v>0.46578107715990502</v>
      </c>
      <c r="Q201" s="17">
        <v>0.469074896962481</v>
      </c>
      <c r="R201" s="17"/>
      <c r="S201" s="17">
        <v>0.61473980518628701</v>
      </c>
      <c r="T201" s="17">
        <v>0.49136234678938001</v>
      </c>
      <c r="U201" s="17">
        <v>0.58737621131163997</v>
      </c>
      <c r="V201" s="17">
        <v>0.47385603917753299</v>
      </c>
      <c r="W201" s="17">
        <v>0.57135032701381505</v>
      </c>
      <c r="X201" s="17">
        <v>0.49293551422607801</v>
      </c>
      <c r="Y201" s="17">
        <v>0.465699603732256</v>
      </c>
      <c r="Z201" s="17">
        <v>0.51469939815546595</v>
      </c>
      <c r="AA201" s="17">
        <v>0.53396341754739396</v>
      </c>
      <c r="AB201" s="17">
        <v>0.58643006044563695</v>
      </c>
      <c r="AC201" s="17">
        <v>0.59966382043353395</v>
      </c>
      <c r="AD201" s="17">
        <v>0.58540557207356703</v>
      </c>
      <c r="AE201" s="17"/>
      <c r="AF201" s="17">
        <v>0.38601361635687897</v>
      </c>
      <c r="AG201" s="17">
        <v>0.52948615388388598</v>
      </c>
      <c r="AH201" s="17">
        <v>0.66513039772906901</v>
      </c>
      <c r="AI201" s="17">
        <v>0.75243906863079002</v>
      </c>
      <c r="AJ201" s="17">
        <v>0.72132412726031803</v>
      </c>
      <c r="AK201" s="17"/>
      <c r="AL201" s="17">
        <v>0.34073815420844999</v>
      </c>
      <c r="AM201" s="17">
        <v>0.70539091388974795</v>
      </c>
      <c r="AN201" s="17">
        <v>0.48015882455153902</v>
      </c>
      <c r="AO201" s="17"/>
      <c r="AP201" s="17">
        <v>0.46518971363189099</v>
      </c>
      <c r="AQ201" s="17">
        <v>0.65466139931362999</v>
      </c>
      <c r="AR201" s="17">
        <v>0.63671182773360302</v>
      </c>
      <c r="AS201" s="17">
        <v>-3.6478737122534202E-2</v>
      </c>
      <c r="AT201" s="17">
        <v>0.44259784061208401</v>
      </c>
      <c r="AU201" s="17"/>
      <c r="AV201" s="17">
        <v>0.58276675128046596</v>
      </c>
      <c r="AW201" s="17">
        <v>0.66895388897655095</v>
      </c>
      <c r="AX201" s="17">
        <v>0.67151629842492</v>
      </c>
      <c r="AY201" s="17">
        <v>0.128189852848625</v>
      </c>
      <c r="AZ201" s="17">
        <v>0.43402180047412797</v>
      </c>
    </row>
    <row r="202" spans="2:52" x14ac:dyDescent="0.35">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c r="AG202" s="17"/>
      <c r="AH202" s="17"/>
      <c r="AI202" s="17"/>
      <c r="AJ202" s="17"/>
      <c r="AK202" s="17"/>
      <c r="AL202" s="17"/>
      <c r="AM202" s="17"/>
      <c r="AN202" s="17"/>
      <c r="AO202" s="17"/>
      <c r="AP202" s="17"/>
      <c r="AQ202" s="17"/>
      <c r="AR202" s="17"/>
      <c r="AS202" s="17"/>
      <c r="AT202" s="17"/>
      <c r="AU202" s="17"/>
      <c r="AV202" s="17"/>
      <c r="AW202" s="17"/>
      <c r="AX202" s="17"/>
      <c r="AY202" s="17"/>
      <c r="AZ202" s="17"/>
    </row>
    <row r="203" spans="2:52" x14ac:dyDescent="0.35">
      <c r="B203" s="6" t="s">
        <v>95</v>
      </c>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c r="AH203" s="17"/>
      <c r="AI203" s="17"/>
      <c r="AJ203" s="17"/>
      <c r="AK203" s="17"/>
      <c r="AL203" s="17"/>
      <c r="AM203" s="17"/>
      <c r="AN203" s="17"/>
      <c r="AO203" s="17"/>
      <c r="AP203" s="17"/>
      <c r="AQ203" s="17"/>
      <c r="AR203" s="17"/>
      <c r="AS203" s="17"/>
      <c r="AT203" s="17"/>
      <c r="AU203" s="17"/>
      <c r="AV203" s="17"/>
      <c r="AW203" s="17"/>
      <c r="AX203" s="17"/>
      <c r="AY203" s="17"/>
      <c r="AZ203" s="17"/>
    </row>
    <row r="204" spans="2:52" x14ac:dyDescent="0.35">
      <c r="B204" s="24" t="s">
        <v>83</v>
      </c>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c r="AM204" s="17"/>
      <c r="AN204" s="17"/>
      <c r="AO204" s="17"/>
      <c r="AP204" s="17"/>
      <c r="AQ204" s="17"/>
      <c r="AR204" s="17"/>
      <c r="AS204" s="17"/>
      <c r="AT204" s="17"/>
      <c r="AU204" s="17"/>
      <c r="AV204" s="17"/>
      <c r="AW204" s="17"/>
      <c r="AX204" s="17"/>
      <c r="AY204" s="17"/>
      <c r="AZ204" s="17"/>
    </row>
    <row r="205" spans="2:52" x14ac:dyDescent="0.35">
      <c r="B205" t="s">
        <v>161</v>
      </c>
      <c r="C205" s="17">
        <v>0.18444081322213901</v>
      </c>
      <c r="D205" s="17">
        <v>0.203368940183633</v>
      </c>
      <c r="E205" s="17">
        <v>0.165839147626929</v>
      </c>
      <c r="F205" s="17"/>
      <c r="G205" s="17">
        <v>0.274671662312651</v>
      </c>
      <c r="H205" s="17">
        <v>0.24388162363455201</v>
      </c>
      <c r="I205" s="17">
        <v>0.21509787171601699</v>
      </c>
      <c r="J205" s="17">
        <v>0.13161462431559001</v>
      </c>
      <c r="K205" s="17">
        <v>0.128507570595919</v>
      </c>
      <c r="L205" s="17">
        <v>0.13140826757599799</v>
      </c>
      <c r="M205" s="17"/>
      <c r="N205" s="17">
        <v>0.21707545087017299</v>
      </c>
      <c r="O205" s="17">
        <v>0.16525288252413001</v>
      </c>
      <c r="P205" s="17">
        <v>0.21396836951289699</v>
      </c>
      <c r="Q205" s="17">
        <v>0.14440757513011601</v>
      </c>
      <c r="R205" s="17"/>
      <c r="S205" s="17">
        <v>0.27805876978386801</v>
      </c>
      <c r="T205" s="17">
        <v>0.180143694801041</v>
      </c>
      <c r="U205" s="17">
        <v>0.19635692148453901</v>
      </c>
      <c r="V205" s="17">
        <v>0.15511298625586101</v>
      </c>
      <c r="W205" s="17">
        <v>0.144090319649708</v>
      </c>
      <c r="X205" s="17">
        <v>0.17291172290029899</v>
      </c>
      <c r="Y205" s="17">
        <v>0.146465872116572</v>
      </c>
      <c r="Z205" s="17">
        <v>0.159147960620205</v>
      </c>
      <c r="AA205" s="17">
        <v>0.18370328991321999</v>
      </c>
      <c r="AB205" s="17">
        <v>0.15370469824062399</v>
      </c>
      <c r="AC205" s="17">
        <v>0.16904688105204499</v>
      </c>
      <c r="AD205" s="17">
        <v>0.20669598721246099</v>
      </c>
      <c r="AE205" s="17"/>
      <c r="AF205" s="17">
        <v>0.140320911647871</v>
      </c>
      <c r="AG205" s="17">
        <v>0.17624774503425</v>
      </c>
      <c r="AH205" s="17">
        <v>0.21606170357190499</v>
      </c>
      <c r="AI205" s="17">
        <v>0.24053166733706399</v>
      </c>
      <c r="AJ205" s="17">
        <v>0.30172510264110403</v>
      </c>
      <c r="AK205" s="17"/>
      <c r="AL205" s="17">
        <v>0.148864687377569</v>
      </c>
      <c r="AM205" s="17">
        <v>0.19551374284181899</v>
      </c>
      <c r="AN205" s="17">
        <v>0.193121739745269</v>
      </c>
      <c r="AO205" s="17"/>
      <c r="AP205" s="17">
        <v>0.17601558286841101</v>
      </c>
      <c r="AQ205" s="17">
        <v>0.21584763030944701</v>
      </c>
      <c r="AR205" s="17">
        <v>0.16219561683872899</v>
      </c>
      <c r="AS205" s="17">
        <v>0.181974694520181</v>
      </c>
      <c r="AT205" s="17">
        <v>0.164464113389828</v>
      </c>
      <c r="AU205" s="17"/>
      <c r="AV205" s="17">
        <v>0.19563083649520599</v>
      </c>
      <c r="AW205" s="17">
        <v>0.20836303975082601</v>
      </c>
      <c r="AX205" s="17">
        <v>0.22535698561905401</v>
      </c>
      <c r="AY205" s="17">
        <v>0.15597073669090999</v>
      </c>
      <c r="AZ205" s="17">
        <v>0.103097145443623</v>
      </c>
    </row>
    <row r="206" spans="2:52" x14ac:dyDescent="0.35">
      <c r="B206" t="s">
        <v>162</v>
      </c>
      <c r="C206" s="17">
        <v>0.35203490884460997</v>
      </c>
      <c r="D206" s="17">
        <v>0.35364280254519997</v>
      </c>
      <c r="E206" s="17">
        <v>0.35135220141502899</v>
      </c>
      <c r="F206" s="17"/>
      <c r="G206" s="17">
        <v>0.34757212959873102</v>
      </c>
      <c r="H206" s="17">
        <v>0.33015140277314597</v>
      </c>
      <c r="I206" s="17">
        <v>0.347829831944795</v>
      </c>
      <c r="J206" s="17">
        <v>0.36141062496639098</v>
      </c>
      <c r="K206" s="17">
        <v>0.386445408973279</v>
      </c>
      <c r="L206" s="17">
        <v>0.34556764366505399</v>
      </c>
      <c r="M206" s="17"/>
      <c r="N206" s="17">
        <v>0.33925468755743898</v>
      </c>
      <c r="O206" s="17">
        <v>0.38350227895943201</v>
      </c>
      <c r="P206" s="17">
        <v>0.338306878743518</v>
      </c>
      <c r="Q206" s="17">
        <v>0.34629777100692399</v>
      </c>
      <c r="R206" s="17"/>
      <c r="S206" s="17">
        <v>0.30478077134179898</v>
      </c>
      <c r="T206" s="17">
        <v>0.35938870021970398</v>
      </c>
      <c r="U206" s="17">
        <v>0.31303652771776402</v>
      </c>
      <c r="V206" s="17">
        <v>0.36800079316749001</v>
      </c>
      <c r="W206" s="17">
        <v>0.42336248270805799</v>
      </c>
      <c r="X206" s="17">
        <v>0.34963864440286802</v>
      </c>
      <c r="Y206" s="17">
        <v>0.37973937149081299</v>
      </c>
      <c r="Z206" s="17">
        <v>0.35820282557067101</v>
      </c>
      <c r="AA206" s="17">
        <v>0.340894744000179</v>
      </c>
      <c r="AB206" s="17">
        <v>0.34026769993470801</v>
      </c>
      <c r="AC206" s="17">
        <v>0.36655822951012201</v>
      </c>
      <c r="AD206" s="17">
        <v>0.40737551450986198</v>
      </c>
      <c r="AE206" s="17"/>
      <c r="AF206" s="17">
        <v>0.33639685525525298</v>
      </c>
      <c r="AG206" s="17">
        <v>0.345747895412435</v>
      </c>
      <c r="AH206" s="17">
        <v>0.370990825816296</v>
      </c>
      <c r="AI206" s="17">
        <v>0.34583422964496702</v>
      </c>
      <c r="AJ206" s="17">
        <v>0.27991576871709001</v>
      </c>
      <c r="AK206" s="17"/>
      <c r="AL206" s="17">
        <v>0.35548929617278902</v>
      </c>
      <c r="AM206" s="17">
        <v>0.37968852279065102</v>
      </c>
      <c r="AN206" s="17">
        <v>0.31412853864295398</v>
      </c>
      <c r="AO206" s="17"/>
      <c r="AP206" s="17">
        <v>0.368998621151435</v>
      </c>
      <c r="AQ206" s="17">
        <v>0.379315576193897</v>
      </c>
      <c r="AR206" s="17">
        <v>0.34410583673580902</v>
      </c>
      <c r="AS206" s="17">
        <v>0.32206204605775801</v>
      </c>
      <c r="AT206" s="17">
        <v>0.29683978719644</v>
      </c>
      <c r="AU206" s="17"/>
      <c r="AV206" s="17">
        <v>0.40674875929401</v>
      </c>
      <c r="AW206" s="17">
        <v>0.37808491612655598</v>
      </c>
      <c r="AX206" s="17">
        <v>0.28991128685150702</v>
      </c>
      <c r="AY206" s="17">
        <v>0.319302349032483</v>
      </c>
      <c r="AZ206" s="17">
        <v>0.283387624115293</v>
      </c>
    </row>
    <row r="207" spans="2:52" x14ac:dyDescent="0.35">
      <c r="B207" t="s">
        <v>163</v>
      </c>
      <c r="C207" s="17">
        <v>0.147340453916572</v>
      </c>
      <c r="D207" s="17">
        <v>0.16935507452092</v>
      </c>
      <c r="E207" s="17">
        <v>0.12582990976536201</v>
      </c>
      <c r="F207" s="17"/>
      <c r="G207" s="17">
        <v>0.20331059242376401</v>
      </c>
      <c r="H207" s="17">
        <v>0.190603892581303</v>
      </c>
      <c r="I207" s="17">
        <v>0.148641843966623</v>
      </c>
      <c r="J207" s="17">
        <v>0.152232609432781</v>
      </c>
      <c r="K207" s="17">
        <v>0.11447823647236401</v>
      </c>
      <c r="L207" s="17">
        <v>9.18405562811066E-2</v>
      </c>
      <c r="M207" s="17"/>
      <c r="N207" s="17">
        <v>0.14195809824674899</v>
      </c>
      <c r="O207" s="17">
        <v>0.130348102284287</v>
      </c>
      <c r="P207" s="17">
        <v>0.16808352624646</v>
      </c>
      <c r="Q207" s="17">
        <v>0.150284272196301</v>
      </c>
      <c r="R207" s="17"/>
      <c r="S207" s="17">
        <v>0.16896204597964801</v>
      </c>
      <c r="T207" s="17">
        <v>0.112292443930449</v>
      </c>
      <c r="U207" s="17">
        <v>0.14693328933550401</v>
      </c>
      <c r="V207" s="17">
        <v>0.15651902956130401</v>
      </c>
      <c r="W207" s="17">
        <v>0.124148457882185</v>
      </c>
      <c r="X207" s="17">
        <v>0.169261641726383</v>
      </c>
      <c r="Y207" s="17">
        <v>0.13859950590126299</v>
      </c>
      <c r="Z207" s="17">
        <v>0.149581783956697</v>
      </c>
      <c r="AA207" s="17">
        <v>0.15104485997439601</v>
      </c>
      <c r="AB207" s="17">
        <v>0.17262948609111001</v>
      </c>
      <c r="AC207" s="17">
        <v>0.131709569949509</v>
      </c>
      <c r="AD207" s="17">
        <v>0.117139239125458</v>
      </c>
      <c r="AE207" s="17"/>
      <c r="AF207" s="17">
        <v>0.14997618822825101</v>
      </c>
      <c r="AG207" s="17">
        <v>0.131906883779046</v>
      </c>
      <c r="AH207" s="17">
        <v>0.145326286022328</v>
      </c>
      <c r="AI207" s="17">
        <v>0.190880692170424</v>
      </c>
      <c r="AJ207" s="17">
        <v>0.19007094908764499</v>
      </c>
      <c r="AK207" s="17"/>
      <c r="AL207" s="17">
        <v>0.15761982504272001</v>
      </c>
      <c r="AM207" s="17">
        <v>0.123456597526847</v>
      </c>
      <c r="AN207" s="17">
        <v>0.15324046575216199</v>
      </c>
      <c r="AO207" s="17"/>
      <c r="AP207" s="17">
        <v>0.14855522216571401</v>
      </c>
      <c r="AQ207" s="17">
        <v>0.140415160363802</v>
      </c>
      <c r="AR207" s="17">
        <v>0.12785796213942699</v>
      </c>
      <c r="AS207" s="17">
        <v>0.20215032750704501</v>
      </c>
      <c r="AT207" s="17">
        <v>0.14063303977810199</v>
      </c>
      <c r="AU207" s="17"/>
      <c r="AV207" s="17">
        <v>0.13600068743430799</v>
      </c>
      <c r="AW207" s="17">
        <v>0.155663058944505</v>
      </c>
      <c r="AX207" s="17">
        <v>0.15300152189279201</v>
      </c>
      <c r="AY207" s="17">
        <v>0.21644089194534699</v>
      </c>
      <c r="AZ207" s="17">
        <v>8.0591754232228793E-2</v>
      </c>
    </row>
    <row r="208" spans="2:52" x14ac:dyDescent="0.35">
      <c r="B208" t="s">
        <v>96</v>
      </c>
      <c r="C208" s="17">
        <v>0.31618382401667899</v>
      </c>
      <c r="D208" s="17">
        <v>0.27363318275024601</v>
      </c>
      <c r="E208" s="17">
        <v>0.35697874119268003</v>
      </c>
      <c r="F208" s="17"/>
      <c r="G208" s="17">
        <v>0.174445615664854</v>
      </c>
      <c r="H208" s="17">
        <v>0.23536308101099901</v>
      </c>
      <c r="I208" s="17">
        <v>0.28843045237256498</v>
      </c>
      <c r="J208" s="17">
        <v>0.35474214128523801</v>
      </c>
      <c r="K208" s="17">
        <v>0.37056878395843901</v>
      </c>
      <c r="L208" s="17">
        <v>0.43118353247784102</v>
      </c>
      <c r="M208" s="17"/>
      <c r="N208" s="17">
        <v>0.30171176332563798</v>
      </c>
      <c r="O208" s="17">
        <v>0.32089673623215098</v>
      </c>
      <c r="P208" s="17">
        <v>0.279641225497126</v>
      </c>
      <c r="Q208" s="17">
        <v>0.359010381666659</v>
      </c>
      <c r="R208" s="17"/>
      <c r="S208" s="17">
        <v>0.248198412894685</v>
      </c>
      <c r="T208" s="17">
        <v>0.34817516104880603</v>
      </c>
      <c r="U208" s="17">
        <v>0.34367326146219201</v>
      </c>
      <c r="V208" s="17">
        <v>0.320367191015345</v>
      </c>
      <c r="W208" s="17">
        <v>0.308398739760049</v>
      </c>
      <c r="X208" s="17">
        <v>0.30818799097045102</v>
      </c>
      <c r="Y208" s="17">
        <v>0.33519525049135102</v>
      </c>
      <c r="Z208" s="17">
        <v>0.33306742985242699</v>
      </c>
      <c r="AA208" s="17">
        <v>0.32435710611220497</v>
      </c>
      <c r="AB208" s="17">
        <v>0.33339811573355799</v>
      </c>
      <c r="AC208" s="17">
        <v>0.33268531948832503</v>
      </c>
      <c r="AD208" s="17">
        <v>0.26878925915222002</v>
      </c>
      <c r="AE208" s="17"/>
      <c r="AF208" s="17">
        <v>0.37330604486862501</v>
      </c>
      <c r="AG208" s="17">
        <v>0.34609747577426903</v>
      </c>
      <c r="AH208" s="17">
        <v>0.26762118458947098</v>
      </c>
      <c r="AI208" s="17">
        <v>0.22275341084754599</v>
      </c>
      <c r="AJ208" s="17">
        <v>0.228288179554161</v>
      </c>
      <c r="AK208" s="17"/>
      <c r="AL208" s="17">
        <v>0.33802619140692203</v>
      </c>
      <c r="AM208" s="17">
        <v>0.30134113684068298</v>
      </c>
      <c r="AN208" s="17">
        <v>0.339509255859615</v>
      </c>
      <c r="AO208" s="17"/>
      <c r="AP208" s="17">
        <v>0.30643057381444</v>
      </c>
      <c r="AQ208" s="17">
        <v>0.26442163313285399</v>
      </c>
      <c r="AR208" s="17">
        <v>0.365840584286035</v>
      </c>
      <c r="AS208" s="17">
        <v>0.29381293191501501</v>
      </c>
      <c r="AT208" s="17">
        <v>0.39806305963563099</v>
      </c>
      <c r="AU208" s="17"/>
      <c r="AV208" s="17">
        <v>0.261619716776476</v>
      </c>
      <c r="AW208" s="17">
        <v>0.25788898517811398</v>
      </c>
      <c r="AX208" s="17">
        <v>0.33173020563664901</v>
      </c>
      <c r="AY208" s="17">
        <v>0.30828602233126101</v>
      </c>
      <c r="AZ208" s="17">
        <v>0.53292347620885605</v>
      </c>
    </row>
    <row r="209" spans="2:52" x14ac:dyDescent="0.35">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c r="AG209" s="17"/>
      <c r="AH209" s="17"/>
      <c r="AI209" s="17"/>
      <c r="AJ209" s="17"/>
      <c r="AK209" s="17"/>
      <c r="AL209" s="17"/>
      <c r="AM209" s="17"/>
      <c r="AN209" s="17"/>
      <c r="AO209" s="17"/>
      <c r="AP209" s="17"/>
      <c r="AQ209" s="17"/>
      <c r="AR209" s="17"/>
      <c r="AS209" s="17"/>
      <c r="AT209" s="17"/>
      <c r="AU209" s="17"/>
      <c r="AV209" s="17"/>
      <c r="AW209" s="17"/>
      <c r="AX209" s="17"/>
      <c r="AY209" s="17"/>
      <c r="AZ209" s="17"/>
    </row>
    <row r="210" spans="2:52" x14ac:dyDescent="0.35">
      <c r="B210" s="6" t="s">
        <v>176</v>
      </c>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c r="AG210" s="17"/>
      <c r="AH210" s="17"/>
      <c r="AI210" s="17"/>
      <c r="AJ210" s="17"/>
      <c r="AK210" s="17"/>
      <c r="AL210" s="17"/>
      <c r="AM210" s="17"/>
      <c r="AN210" s="17"/>
      <c r="AO210" s="17"/>
      <c r="AP210" s="17"/>
      <c r="AQ210" s="17"/>
      <c r="AR210" s="17"/>
      <c r="AS210" s="17"/>
      <c r="AT210" s="17"/>
      <c r="AU210" s="17"/>
      <c r="AV210" s="17"/>
      <c r="AW210" s="17"/>
      <c r="AX210" s="17"/>
      <c r="AY210" s="17"/>
      <c r="AZ210" s="17"/>
    </row>
    <row r="211" spans="2:52" x14ac:dyDescent="0.35">
      <c r="B211" s="24" t="s">
        <v>83</v>
      </c>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c r="AH211" s="17"/>
      <c r="AI211" s="17"/>
      <c r="AJ211" s="17"/>
      <c r="AK211" s="17"/>
      <c r="AL211" s="17"/>
      <c r="AM211" s="17"/>
      <c r="AN211" s="17"/>
      <c r="AO211" s="17"/>
      <c r="AP211" s="17"/>
      <c r="AQ211" s="17"/>
      <c r="AR211" s="17"/>
      <c r="AS211" s="17"/>
      <c r="AT211" s="17"/>
      <c r="AU211" s="17"/>
      <c r="AV211" s="17"/>
      <c r="AW211" s="17"/>
      <c r="AX211" s="17"/>
      <c r="AY211" s="17"/>
      <c r="AZ211" s="17"/>
    </row>
    <row r="212" spans="2:52" x14ac:dyDescent="0.35">
      <c r="B212" t="s">
        <v>164</v>
      </c>
      <c r="C212" s="17">
        <v>0.372361416205367</v>
      </c>
      <c r="D212" s="17">
        <v>0.35380893035803701</v>
      </c>
      <c r="E212" s="17">
        <v>0.38940903634314999</v>
      </c>
      <c r="F212" s="17"/>
      <c r="G212" s="17">
        <v>0.38745510617829199</v>
      </c>
      <c r="H212" s="17">
        <v>0.34387364487420402</v>
      </c>
      <c r="I212" s="17">
        <v>0.34646487850329299</v>
      </c>
      <c r="J212" s="17">
        <v>0.36461966256066303</v>
      </c>
      <c r="K212" s="17">
        <v>0.38857160994508699</v>
      </c>
      <c r="L212" s="17">
        <v>0.40207736655542098</v>
      </c>
      <c r="M212" s="17"/>
      <c r="N212" s="17">
        <v>0.43758873477807297</v>
      </c>
      <c r="O212" s="17">
        <v>0.38161189734777201</v>
      </c>
      <c r="P212" s="17">
        <v>0.32289223691081498</v>
      </c>
      <c r="Q212" s="17">
        <v>0.33623660034741698</v>
      </c>
      <c r="R212" s="17"/>
      <c r="S212" s="17">
        <v>0.34689111871655998</v>
      </c>
      <c r="T212" s="17">
        <v>0.38663094708796297</v>
      </c>
      <c r="U212" s="17">
        <v>0.417201249877236</v>
      </c>
      <c r="V212" s="17">
        <v>0.38541449121340199</v>
      </c>
      <c r="W212" s="17">
        <v>0.318410418725665</v>
      </c>
      <c r="X212" s="17">
        <v>0.311451151579901</v>
      </c>
      <c r="Y212" s="17">
        <v>0.39909773826185302</v>
      </c>
      <c r="Z212" s="17">
        <v>0.34213567487935398</v>
      </c>
      <c r="AA212" s="17">
        <v>0.34009595747489602</v>
      </c>
      <c r="AB212" s="17">
        <v>0.466509753797751</v>
      </c>
      <c r="AC212" s="17">
        <v>0.39065125831918401</v>
      </c>
      <c r="AD212" s="17">
        <v>0.35367293812776102</v>
      </c>
      <c r="AE212" s="17"/>
      <c r="AF212" s="17">
        <v>0.30169734589231301</v>
      </c>
      <c r="AG212" s="17">
        <v>0.36404176289568402</v>
      </c>
      <c r="AH212" s="17">
        <v>0.42587285940496</v>
      </c>
      <c r="AI212" s="17">
        <v>0.472417358258028</v>
      </c>
      <c r="AJ212" s="17">
        <v>0.37619767345106597</v>
      </c>
      <c r="AK212" s="17"/>
      <c r="AL212" s="17">
        <v>0.29496180549671402</v>
      </c>
      <c r="AM212" s="17">
        <v>0.43453577439380903</v>
      </c>
      <c r="AN212" s="17">
        <v>0.34166517504722699</v>
      </c>
      <c r="AO212" s="17"/>
      <c r="AP212" s="17">
        <v>0.33689928366788402</v>
      </c>
      <c r="AQ212" s="17">
        <v>0.39529818917583298</v>
      </c>
      <c r="AR212" s="17">
        <v>0.47869612043039</v>
      </c>
      <c r="AS212" s="17">
        <v>0.15782316659532</v>
      </c>
      <c r="AT212" s="17">
        <v>0.32401778624658201</v>
      </c>
      <c r="AU212" s="17"/>
      <c r="AV212" s="17">
        <v>0.33089816940244798</v>
      </c>
      <c r="AW212" s="17">
        <v>0.41497040924262601</v>
      </c>
      <c r="AX212" s="17">
        <v>0.45314758460607202</v>
      </c>
      <c r="AY212" s="17">
        <v>0.22064064107295001</v>
      </c>
      <c r="AZ212" s="17">
        <v>0.37575713695672802</v>
      </c>
    </row>
    <row r="213" spans="2:52" x14ac:dyDescent="0.35">
      <c r="B213" t="s">
        <v>165</v>
      </c>
      <c r="C213" s="17">
        <v>0.33469032379945501</v>
      </c>
      <c r="D213" s="17">
        <v>0.32094861767768301</v>
      </c>
      <c r="E213" s="17">
        <v>0.34809594591131598</v>
      </c>
      <c r="F213" s="17"/>
      <c r="G213" s="17">
        <v>0.288504045689713</v>
      </c>
      <c r="H213" s="17">
        <v>0.30622315041168402</v>
      </c>
      <c r="I213" s="17">
        <v>0.29423235329384001</v>
      </c>
      <c r="J213" s="17">
        <v>0.31314862036813301</v>
      </c>
      <c r="K213" s="17">
        <v>0.37801489477282502</v>
      </c>
      <c r="L213" s="17">
        <v>0.410018698246222</v>
      </c>
      <c r="M213" s="17"/>
      <c r="N213" s="17">
        <v>0.36818083833917198</v>
      </c>
      <c r="O213" s="17">
        <v>0.33630531505442501</v>
      </c>
      <c r="P213" s="17">
        <v>0.31908843955965299</v>
      </c>
      <c r="Q213" s="17">
        <v>0.31157138153728398</v>
      </c>
      <c r="R213" s="17"/>
      <c r="S213" s="17">
        <v>0.32679185118438497</v>
      </c>
      <c r="T213" s="17">
        <v>0.34572322014735202</v>
      </c>
      <c r="U213" s="17">
        <v>0.40888724447737701</v>
      </c>
      <c r="V213" s="17">
        <v>0.337052180401199</v>
      </c>
      <c r="W213" s="17">
        <v>0.294545093202218</v>
      </c>
      <c r="X213" s="17">
        <v>0.26782850906786698</v>
      </c>
      <c r="Y213" s="17">
        <v>0.36320172820052199</v>
      </c>
      <c r="Z213" s="17">
        <v>0.32448031375777397</v>
      </c>
      <c r="AA213" s="17">
        <v>0.32568837627192498</v>
      </c>
      <c r="AB213" s="17">
        <v>0.388115091926859</v>
      </c>
      <c r="AC213" s="17">
        <v>0.31004484094839002</v>
      </c>
      <c r="AD213" s="17">
        <v>0.264458989054564</v>
      </c>
      <c r="AE213" s="17"/>
      <c r="AF213" s="17">
        <v>0.286183466150015</v>
      </c>
      <c r="AG213" s="17">
        <v>0.33649146314776801</v>
      </c>
      <c r="AH213" s="17">
        <v>0.365403235720063</v>
      </c>
      <c r="AI213" s="17">
        <v>0.36462921446810698</v>
      </c>
      <c r="AJ213" s="17">
        <v>0.28065419125243302</v>
      </c>
      <c r="AK213" s="17"/>
      <c r="AL213" s="17">
        <v>0.29779107671804</v>
      </c>
      <c r="AM213" s="17">
        <v>0.38154254989214698</v>
      </c>
      <c r="AN213" s="17">
        <v>0.29654260917526098</v>
      </c>
      <c r="AO213" s="17"/>
      <c r="AP213" s="17">
        <v>0.33372802347526098</v>
      </c>
      <c r="AQ213" s="17">
        <v>0.34030478506839501</v>
      </c>
      <c r="AR213" s="17">
        <v>0.43763615435050801</v>
      </c>
      <c r="AS213" s="17">
        <v>0.19993582623180001</v>
      </c>
      <c r="AT213" s="17">
        <v>0.27421112510012602</v>
      </c>
      <c r="AU213" s="17"/>
      <c r="AV213" s="17">
        <v>0.35649820670913202</v>
      </c>
      <c r="AW213" s="17">
        <v>0.34265474816951502</v>
      </c>
      <c r="AX213" s="17">
        <v>0.41930290047503899</v>
      </c>
      <c r="AY213" s="17">
        <v>0.23035495790928001</v>
      </c>
      <c r="AZ213" s="17">
        <v>0.33027701387281799</v>
      </c>
    </row>
    <row r="214" spans="2:52" x14ac:dyDescent="0.35">
      <c r="B214" t="s">
        <v>166</v>
      </c>
      <c r="C214" s="17">
        <v>0.33106194252188098</v>
      </c>
      <c r="D214" s="17">
        <v>0.33181753921652302</v>
      </c>
      <c r="E214" s="17">
        <v>0.33106174997493498</v>
      </c>
      <c r="F214" s="17"/>
      <c r="G214" s="17">
        <v>0.292130868048601</v>
      </c>
      <c r="H214" s="17">
        <v>0.32467223456791799</v>
      </c>
      <c r="I214" s="17">
        <v>0.29288161070075602</v>
      </c>
      <c r="J214" s="17">
        <v>0.33275087690836302</v>
      </c>
      <c r="K214" s="17">
        <v>0.35647790857332701</v>
      </c>
      <c r="L214" s="17">
        <v>0.37484601346195001</v>
      </c>
      <c r="M214" s="17"/>
      <c r="N214" s="17">
        <v>0.42263840974537598</v>
      </c>
      <c r="O214" s="17">
        <v>0.32793382214841899</v>
      </c>
      <c r="P214" s="17">
        <v>0.289968834096127</v>
      </c>
      <c r="Q214" s="17">
        <v>0.27351128608027098</v>
      </c>
      <c r="R214" s="17"/>
      <c r="S214" s="17">
        <v>0.32737484865036298</v>
      </c>
      <c r="T214" s="17">
        <v>0.32914485993481601</v>
      </c>
      <c r="U214" s="17">
        <v>0.37755342369530798</v>
      </c>
      <c r="V214" s="17">
        <v>0.34380005150434501</v>
      </c>
      <c r="W214" s="17">
        <v>0.32654156550979202</v>
      </c>
      <c r="X214" s="17">
        <v>0.277573956611949</v>
      </c>
      <c r="Y214" s="17">
        <v>0.34406008707417202</v>
      </c>
      <c r="Z214" s="17">
        <v>0.343276462250582</v>
      </c>
      <c r="AA214" s="17">
        <v>0.32017895583330402</v>
      </c>
      <c r="AB214" s="17">
        <v>0.33516384115438702</v>
      </c>
      <c r="AC214" s="17">
        <v>0.314169141927019</v>
      </c>
      <c r="AD214" s="17">
        <v>0.37020530041034899</v>
      </c>
      <c r="AE214" s="17"/>
      <c r="AF214" s="17">
        <v>0.25609428030727499</v>
      </c>
      <c r="AG214" s="17">
        <v>0.3315003244902</v>
      </c>
      <c r="AH214" s="17">
        <v>0.37939239797431301</v>
      </c>
      <c r="AI214" s="17">
        <v>0.43864661885496797</v>
      </c>
      <c r="AJ214" s="17">
        <v>0.40542246418074401</v>
      </c>
      <c r="AK214" s="17"/>
      <c r="AL214" s="17">
        <v>0.29053982203129203</v>
      </c>
      <c r="AM214" s="17">
        <v>0.38505089530397402</v>
      </c>
      <c r="AN214" s="17">
        <v>0.27765487598368499</v>
      </c>
      <c r="AO214" s="17"/>
      <c r="AP214" s="17">
        <v>0.35749142717369098</v>
      </c>
      <c r="AQ214" s="17">
        <v>0.32091103807592403</v>
      </c>
      <c r="AR214" s="17">
        <v>0.38892801874202598</v>
      </c>
      <c r="AS214" s="17">
        <v>0.25544298625109002</v>
      </c>
      <c r="AT214" s="17">
        <v>0.25963056623055503</v>
      </c>
      <c r="AU214" s="17"/>
      <c r="AV214" s="17">
        <v>0.368399092731305</v>
      </c>
      <c r="AW214" s="17">
        <v>0.34999794344976898</v>
      </c>
      <c r="AX214" s="17">
        <v>0.369342930931227</v>
      </c>
      <c r="AY214" s="17">
        <v>0.23757850289888599</v>
      </c>
      <c r="AZ214" s="17">
        <v>0.33987798077767301</v>
      </c>
    </row>
    <row r="215" spans="2:52" x14ac:dyDescent="0.35">
      <c r="B215" t="s">
        <v>167</v>
      </c>
      <c r="C215" s="17">
        <v>0.330275502342599</v>
      </c>
      <c r="D215" s="17">
        <v>0.36686707701934201</v>
      </c>
      <c r="E215" s="17">
        <v>0.29531696102862798</v>
      </c>
      <c r="F215" s="17"/>
      <c r="G215" s="17">
        <v>0.288728105005636</v>
      </c>
      <c r="H215" s="17">
        <v>0.30795108739504501</v>
      </c>
      <c r="I215" s="17">
        <v>0.32318361765942499</v>
      </c>
      <c r="J215" s="17">
        <v>0.31894305073821499</v>
      </c>
      <c r="K215" s="17">
        <v>0.34993860689111</v>
      </c>
      <c r="L215" s="17">
        <v>0.377908732761225</v>
      </c>
      <c r="M215" s="17"/>
      <c r="N215" s="17">
        <v>0.41463774484212901</v>
      </c>
      <c r="O215" s="17">
        <v>0.33250723635200402</v>
      </c>
      <c r="P215" s="17">
        <v>0.27865277276911798</v>
      </c>
      <c r="Q215" s="17">
        <v>0.28215780307485</v>
      </c>
      <c r="R215" s="17"/>
      <c r="S215" s="17">
        <v>0.32776966942075703</v>
      </c>
      <c r="T215" s="17">
        <v>0.34348572445144399</v>
      </c>
      <c r="U215" s="17">
        <v>0.32213576126742499</v>
      </c>
      <c r="V215" s="17">
        <v>0.349337501520183</v>
      </c>
      <c r="W215" s="17">
        <v>0.316040369395655</v>
      </c>
      <c r="X215" s="17">
        <v>0.27338771925154698</v>
      </c>
      <c r="Y215" s="17">
        <v>0.32864732794896501</v>
      </c>
      <c r="Z215" s="17">
        <v>0.31284926780185401</v>
      </c>
      <c r="AA215" s="17">
        <v>0.30921707915238</v>
      </c>
      <c r="AB215" s="17">
        <v>0.38030859047452198</v>
      </c>
      <c r="AC215" s="17">
        <v>0.35727434333214297</v>
      </c>
      <c r="AD215" s="17">
        <v>0.36283117258932501</v>
      </c>
      <c r="AE215" s="17"/>
      <c r="AF215" s="17">
        <v>0.265892966777591</v>
      </c>
      <c r="AG215" s="17">
        <v>0.31688151490797001</v>
      </c>
      <c r="AH215" s="17">
        <v>0.36983672316702898</v>
      </c>
      <c r="AI215" s="17">
        <v>0.42700336864799499</v>
      </c>
      <c r="AJ215" s="17">
        <v>0.40850038541945799</v>
      </c>
      <c r="AK215" s="17"/>
      <c r="AL215" s="17">
        <v>0.30761600134938499</v>
      </c>
      <c r="AM215" s="17">
        <v>0.37147769526468999</v>
      </c>
      <c r="AN215" s="17">
        <v>0.28751255793115099</v>
      </c>
      <c r="AO215" s="17"/>
      <c r="AP215" s="17">
        <v>0.35668525159230002</v>
      </c>
      <c r="AQ215" s="17">
        <v>0.33231989007746598</v>
      </c>
      <c r="AR215" s="17">
        <v>0.40512605111648298</v>
      </c>
      <c r="AS215" s="17">
        <v>0.16917758728063201</v>
      </c>
      <c r="AT215" s="17">
        <v>0.255072119291893</v>
      </c>
      <c r="AU215" s="17"/>
      <c r="AV215" s="17">
        <v>0.37634005441513702</v>
      </c>
      <c r="AW215" s="17">
        <v>0.34359913580097301</v>
      </c>
      <c r="AX215" s="17">
        <v>0.40870731044530001</v>
      </c>
      <c r="AY215" s="17">
        <v>0.24382137542594501</v>
      </c>
      <c r="AZ215" s="17">
        <v>0.30040333485807003</v>
      </c>
    </row>
    <row r="216" spans="2:52" x14ac:dyDescent="0.35">
      <c r="B216" t="s">
        <v>168</v>
      </c>
      <c r="C216" s="17">
        <v>0.32857620006632599</v>
      </c>
      <c r="D216" s="17">
        <v>0.33932065859152299</v>
      </c>
      <c r="E216" s="17">
        <v>0.31815895108021602</v>
      </c>
      <c r="F216" s="17"/>
      <c r="G216" s="17">
        <v>0.29628228987167399</v>
      </c>
      <c r="H216" s="17">
        <v>0.30229231083681302</v>
      </c>
      <c r="I216" s="17">
        <v>0.32025253107091201</v>
      </c>
      <c r="J216" s="17">
        <v>0.30638914217104701</v>
      </c>
      <c r="K216" s="17">
        <v>0.33255949653237998</v>
      </c>
      <c r="L216" s="17">
        <v>0.39363459057825601</v>
      </c>
      <c r="M216" s="17"/>
      <c r="N216" s="17">
        <v>0.38248309370043598</v>
      </c>
      <c r="O216" s="17">
        <v>0.33690725838404501</v>
      </c>
      <c r="P216" s="17">
        <v>0.292000974398266</v>
      </c>
      <c r="Q216" s="17">
        <v>0.29173369659360898</v>
      </c>
      <c r="R216" s="17"/>
      <c r="S216" s="17">
        <v>0.31277695993662002</v>
      </c>
      <c r="T216" s="17">
        <v>0.32406517179480099</v>
      </c>
      <c r="U216" s="17">
        <v>0.39124232562114403</v>
      </c>
      <c r="V216" s="17">
        <v>0.31513739073644198</v>
      </c>
      <c r="W216" s="17">
        <v>0.34142040947693097</v>
      </c>
      <c r="X216" s="17">
        <v>0.30657053970977199</v>
      </c>
      <c r="Y216" s="17">
        <v>0.34369869227025801</v>
      </c>
      <c r="Z216" s="17">
        <v>0.28001055616609299</v>
      </c>
      <c r="AA216" s="17">
        <v>0.33237572412087102</v>
      </c>
      <c r="AB216" s="17">
        <v>0.31809453263959703</v>
      </c>
      <c r="AC216" s="17">
        <v>0.35827468281232999</v>
      </c>
      <c r="AD216" s="17">
        <v>0.32354994722962699</v>
      </c>
      <c r="AE216" s="17"/>
      <c r="AF216" s="17">
        <v>0.27062986631090602</v>
      </c>
      <c r="AG216" s="17">
        <v>0.30816114532243799</v>
      </c>
      <c r="AH216" s="17">
        <v>0.37238228672474999</v>
      </c>
      <c r="AI216" s="17">
        <v>0.39762529948589898</v>
      </c>
      <c r="AJ216" s="17">
        <v>0.442512661380218</v>
      </c>
      <c r="AK216" s="17"/>
      <c r="AL216" s="17">
        <v>0.32212167261792002</v>
      </c>
      <c r="AM216" s="17">
        <v>0.37008237395357901</v>
      </c>
      <c r="AN216" s="17">
        <v>0.249113088129227</v>
      </c>
      <c r="AO216" s="17"/>
      <c r="AP216" s="17">
        <v>0.34222428636709101</v>
      </c>
      <c r="AQ216" s="17">
        <v>0.340262413891399</v>
      </c>
      <c r="AR216" s="17">
        <v>0.408318203211194</v>
      </c>
      <c r="AS216" s="17">
        <v>0.14300159557919201</v>
      </c>
      <c r="AT216" s="17">
        <v>0.26000661104994899</v>
      </c>
      <c r="AU216" s="17"/>
      <c r="AV216" s="17">
        <v>0.36263382838480801</v>
      </c>
      <c r="AW216" s="17">
        <v>0.35742163779080799</v>
      </c>
      <c r="AX216" s="17">
        <v>0.36472141553519399</v>
      </c>
      <c r="AY216" s="17">
        <v>0.264583932963185</v>
      </c>
      <c r="AZ216" s="17">
        <v>0.27760134408079401</v>
      </c>
    </row>
    <row r="217" spans="2:52" x14ac:dyDescent="0.35">
      <c r="B217" t="s">
        <v>169</v>
      </c>
      <c r="C217" s="17">
        <v>0.32644970225263298</v>
      </c>
      <c r="D217" s="17">
        <v>0.33086291154080999</v>
      </c>
      <c r="E217" s="17">
        <v>0.323296941021465</v>
      </c>
      <c r="F217" s="17"/>
      <c r="G217" s="17">
        <v>0.327379054132798</v>
      </c>
      <c r="H217" s="17">
        <v>0.30446572137290401</v>
      </c>
      <c r="I217" s="17">
        <v>0.30504801809307103</v>
      </c>
      <c r="J217" s="17">
        <v>0.303242575877193</v>
      </c>
      <c r="K217" s="17">
        <v>0.35598873200164199</v>
      </c>
      <c r="L217" s="17">
        <v>0.36023071244321497</v>
      </c>
      <c r="M217" s="17"/>
      <c r="N217" s="17">
        <v>0.37640501678666299</v>
      </c>
      <c r="O217" s="17">
        <v>0.311354937896756</v>
      </c>
      <c r="P217" s="17">
        <v>0.29821986488011698</v>
      </c>
      <c r="Q217" s="17">
        <v>0.31586795427589898</v>
      </c>
      <c r="R217" s="17"/>
      <c r="S217" s="17">
        <v>0.33179627917996002</v>
      </c>
      <c r="T217" s="17">
        <v>0.32775406803726798</v>
      </c>
      <c r="U217" s="17">
        <v>0.37081864098390499</v>
      </c>
      <c r="V217" s="17">
        <v>0.31125489180580601</v>
      </c>
      <c r="W217" s="17">
        <v>0.36052783756149898</v>
      </c>
      <c r="X217" s="17">
        <v>0.27898012011667001</v>
      </c>
      <c r="Y217" s="17">
        <v>0.30736980201173503</v>
      </c>
      <c r="Z217" s="17">
        <v>0.36122007695147701</v>
      </c>
      <c r="AA217" s="17">
        <v>0.279209113082584</v>
      </c>
      <c r="AB217" s="17">
        <v>0.35064220451126599</v>
      </c>
      <c r="AC217" s="17">
        <v>0.323258393214235</v>
      </c>
      <c r="AD217" s="17">
        <v>0.39649418747395898</v>
      </c>
      <c r="AE217" s="17"/>
      <c r="AF217" s="17">
        <v>0.28420789008418901</v>
      </c>
      <c r="AG217" s="17">
        <v>0.31144558129962702</v>
      </c>
      <c r="AH217" s="17">
        <v>0.34068948978995101</v>
      </c>
      <c r="AI217" s="17">
        <v>0.38456030411945502</v>
      </c>
      <c r="AJ217" s="17">
        <v>0.39552982400105202</v>
      </c>
      <c r="AK217" s="17"/>
      <c r="AL217" s="17">
        <v>0.28131603156021201</v>
      </c>
      <c r="AM217" s="17">
        <v>0.37235453167332</v>
      </c>
      <c r="AN217" s="17">
        <v>0.28678578532738702</v>
      </c>
      <c r="AO217" s="17"/>
      <c r="AP217" s="17">
        <v>0.31391933745446299</v>
      </c>
      <c r="AQ217" s="17">
        <v>0.326891070450539</v>
      </c>
      <c r="AR217" s="17">
        <v>0.40439593190641798</v>
      </c>
      <c r="AS217" s="17">
        <v>0.21117946128432299</v>
      </c>
      <c r="AT217" s="17">
        <v>0.29595165656204298</v>
      </c>
      <c r="AU217" s="17"/>
      <c r="AV217" s="17">
        <v>0.31996842132289599</v>
      </c>
      <c r="AW217" s="17">
        <v>0.34951664162260099</v>
      </c>
      <c r="AX217" s="17">
        <v>0.39796325843271901</v>
      </c>
      <c r="AY217" s="17">
        <v>0.22210415425067101</v>
      </c>
      <c r="AZ217" s="17">
        <v>0.31915814567419298</v>
      </c>
    </row>
    <row r="218" spans="2:52" x14ac:dyDescent="0.35">
      <c r="B218" t="s">
        <v>170</v>
      </c>
      <c r="C218" s="17">
        <v>0.32536506661509701</v>
      </c>
      <c r="D218" s="17">
        <v>0.344122112749218</v>
      </c>
      <c r="E218" s="17">
        <v>0.308241124142145</v>
      </c>
      <c r="F218" s="17"/>
      <c r="G218" s="17">
        <v>0.27829001815913501</v>
      </c>
      <c r="H218" s="17">
        <v>0.29779355460450202</v>
      </c>
      <c r="I218" s="17">
        <v>0.331019329904646</v>
      </c>
      <c r="J218" s="17">
        <v>0.28750225387950301</v>
      </c>
      <c r="K218" s="17">
        <v>0.36926388223883999</v>
      </c>
      <c r="L218" s="17">
        <v>0.37584969678069502</v>
      </c>
      <c r="M218" s="17"/>
      <c r="N218" s="17">
        <v>0.363731454814536</v>
      </c>
      <c r="O218" s="17">
        <v>0.33329333199631</v>
      </c>
      <c r="P218" s="17">
        <v>0.30240889773423901</v>
      </c>
      <c r="Q218" s="17">
        <v>0.29677663523930797</v>
      </c>
      <c r="R218" s="17"/>
      <c r="S218" s="17">
        <v>0.310902389250445</v>
      </c>
      <c r="T218" s="17">
        <v>0.321345140812418</v>
      </c>
      <c r="U218" s="17">
        <v>0.355502777332799</v>
      </c>
      <c r="V218" s="17">
        <v>0.309431301416983</v>
      </c>
      <c r="W218" s="17">
        <v>0.32566355022992499</v>
      </c>
      <c r="X218" s="17">
        <v>0.31011053998430699</v>
      </c>
      <c r="Y218" s="17">
        <v>0.32537735951826202</v>
      </c>
      <c r="Z218" s="17">
        <v>0.395014589672602</v>
      </c>
      <c r="AA218" s="17">
        <v>0.288941122784589</v>
      </c>
      <c r="AB218" s="17">
        <v>0.33734596150075202</v>
      </c>
      <c r="AC218" s="17">
        <v>0.35953544641421797</v>
      </c>
      <c r="AD218" s="17">
        <v>0.37054230971685997</v>
      </c>
      <c r="AE218" s="17"/>
      <c r="AF218" s="17">
        <v>0.29459263717542</v>
      </c>
      <c r="AG218" s="17">
        <v>0.33008112103704101</v>
      </c>
      <c r="AH218" s="17">
        <v>0.35045635081976501</v>
      </c>
      <c r="AI218" s="17">
        <v>0.34280532267036201</v>
      </c>
      <c r="AJ218" s="17">
        <v>0.24595781871257599</v>
      </c>
      <c r="AK218" s="17"/>
      <c r="AL218" s="17">
        <v>0.29998001297257698</v>
      </c>
      <c r="AM218" s="17">
        <v>0.37204885118009801</v>
      </c>
      <c r="AN218" s="17">
        <v>0.28111604708718002</v>
      </c>
      <c r="AO218" s="17"/>
      <c r="AP218" s="17">
        <v>0.339715574630786</v>
      </c>
      <c r="AQ218" s="17">
        <v>0.34589312466002697</v>
      </c>
      <c r="AR218" s="17">
        <v>0.342402771599079</v>
      </c>
      <c r="AS218" s="17">
        <v>0.20938270705340001</v>
      </c>
      <c r="AT218" s="17">
        <v>0.27014321130771601</v>
      </c>
      <c r="AU218" s="17"/>
      <c r="AV218" s="17">
        <v>0.36773410545103802</v>
      </c>
      <c r="AW218" s="17">
        <v>0.341320362289047</v>
      </c>
      <c r="AX218" s="17">
        <v>0.36744258059851798</v>
      </c>
      <c r="AY218" s="17">
        <v>0.27224041108691499</v>
      </c>
      <c r="AZ218" s="17">
        <v>0.23859436543516299</v>
      </c>
    </row>
    <row r="219" spans="2:52" x14ac:dyDescent="0.35">
      <c r="B219" t="s">
        <v>171</v>
      </c>
      <c r="C219" s="17">
        <v>0.30779822992144601</v>
      </c>
      <c r="D219" s="17">
        <v>0.34114034210780197</v>
      </c>
      <c r="E219" s="17">
        <v>0.27634628774036002</v>
      </c>
      <c r="F219" s="17"/>
      <c r="G219" s="17">
        <v>0.32347773281647901</v>
      </c>
      <c r="H219" s="17">
        <v>0.29629003834413598</v>
      </c>
      <c r="I219" s="17">
        <v>0.28503303953857501</v>
      </c>
      <c r="J219" s="17">
        <v>0.25702654814690601</v>
      </c>
      <c r="K219" s="17">
        <v>0.32804377314432798</v>
      </c>
      <c r="L219" s="17">
        <v>0.35296322545679198</v>
      </c>
      <c r="M219" s="17"/>
      <c r="N219" s="17">
        <v>0.355518728291634</v>
      </c>
      <c r="O219" s="17">
        <v>0.31417568568648102</v>
      </c>
      <c r="P219" s="17">
        <v>0.29102697362751401</v>
      </c>
      <c r="Q219" s="17">
        <v>0.26504498946503502</v>
      </c>
      <c r="R219" s="17"/>
      <c r="S219" s="17">
        <v>0.34116992825853598</v>
      </c>
      <c r="T219" s="17">
        <v>0.29518953808443399</v>
      </c>
      <c r="U219" s="17">
        <v>0.31951207900753398</v>
      </c>
      <c r="V219" s="17">
        <v>0.25168037162142098</v>
      </c>
      <c r="W219" s="17">
        <v>0.29549963616313601</v>
      </c>
      <c r="X219" s="17">
        <v>0.27317537001427</v>
      </c>
      <c r="Y219" s="17">
        <v>0.30505675099297103</v>
      </c>
      <c r="Z219" s="17">
        <v>0.30154256777313598</v>
      </c>
      <c r="AA219" s="17">
        <v>0.31001057514608898</v>
      </c>
      <c r="AB219" s="17">
        <v>0.32708031942897797</v>
      </c>
      <c r="AC219" s="17">
        <v>0.34354374724811299</v>
      </c>
      <c r="AD219" s="17">
        <v>0.36651307278987699</v>
      </c>
      <c r="AE219" s="17"/>
      <c r="AF219" s="17">
        <v>0.25889878419998502</v>
      </c>
      <c r="AG219" s="17">
        <v>0.30727324150838398</v>
      </c>
      <c r="AH219" s="17">
        <v>0.33843280477094601</v>
      </c>
      <c r="AI219" s="17">
        <v>0.34867035758493098</v>
      </c>
      <c r="AJ219" s="17">
        <v>0.38672703758052801</v>
      </c>
      <c r="AK219" s="17"/>
      <c r="AL219" s="17">
        <v>0.29150819368380798</v>
      </c>
      <c r="AM219" s="17">
        <v>0.32966558913871702</v>
      </c>
      <c r="AN219" s="17">
        <v>0.26183820964562998</v>
      </c>
      <c r="AO219" s="17"/>
      <c r="AP219" s="17">
        <v>0.312687330732772</v>
      </c>
      <c r="AQ219" s="17">
        <v>0.33589386935138799</v>
      </c>
      <c r="AR219" s="17">
        <v>0.32664066579724599</v>
      </c>
      <c r="AS219" s="17">
        <v>0.16459490401590099</v>
      </c>
      <c r="AT219" s="17">
        <v>0.24711536899459799</v>
      </c>
      <c r="AU219" s="17"/>
      <c r="AV219" s="17">
        <v>0.32953206518190298</v>
      </c>
      <c r="AW219" s="17">
        <v>0.33820784426234701</v>
      </c>
      <c r="AX219" s="17">
        <v>0.33729414406289698</v>
      </c>
      <c r="AY219" s="17">
        <v>0.23626268068352901</v>
      </c>
      <c r="AZ219" s="17">
        <v>0.26014627039306298</v>
      </c>
    </row>
    <row r="220" spans="2:52" x14ac:dyDescent="0.35">
      <c r="B220" t="s">
        <v>172</v>
      </c>
      <c r="C220" s="17">
        <v>0.26343331324208902</v>
      </c>
      <c r="D220" s="17">
        <v>0.27211256502084302</v>
      </c>
      <c r="E220" s="17">
        <v>0.25528197346155002</v>
      </c>
      <c r="F220" s="17"/>
      <c r="G220" s="17">
        <v>0.27835447451605999</v>
      </c>
      <c r="H220" s="17">
        <v>0.30236437431792501</v>
      </c>
      <c r="I220" s="17">
        <v>0.24715231776546701</v>
      </c>
      <c r="J220" s="17">
        <v>0.22513276834816001</v>
      </c>
      <c r="K220" s="17">
        <v>0.25260035125698599</v>
      </c>
      <c r="L220" s="17">
        <v>0.27339514796690401</v>
      </c>
      <c r="M220" s="17"/>
      <c r="N220" s="17">
        <v>0.30285909948451101</v>
      </c>
      <c r="O220" s="17">
        <v>0.26430641346165601</v>
      </c>
      <c r="P220" s="17">
        <v>0.24401822507968199</v>
      </c>
      <c r="Q220" s="17">
        <v>0.23726314035500901</v>
      </c>
      <c r="R220" s="17"/>
      <c r="S220" s="17">
        <v>0.27196618115286503</v>
      </c>
      <c r="T220" s="17">
        <v>0.26380175723855298</v>
      </c>
      <c r="U220" s="17">
        <v>0.25988424625490902</v>
      </c>
      <c r="V220" s="17">
        <v>0.25266351423232902</v>
      </c>
      <c r="W220" s="17">
        <v>0.24696981868080001</v>
      </c>
      <c r="X220" s="17">
        <v>0.19785945498294799</v>
      </c>
      <c r="Y220" s="17">
        <v>0.25314301130212902</v>
      </c>
      <c r="Z220" s="17">
        <v>0.25228453456022198</v>
      </c>
      <c r="AA220" s="17">
        <v>0.249914013723432</v>
      </c>
      <c r="AB220" s="17">
        <v>0.32233150117347997</v>
      </c>
      <c r="AC220" s="17">
        <v>0.25881855679856902</v>
      </c>
      <c r="AD220" s="17">
        <v>0.42181792224613202</v>
      </c>
      <c r="AE220" s="17"/>
      <c r="AF220" s="17">
        <v>0.213815579134985</v>
      </c>
      <c r="AG220" s="17">
        <v>0.24755711552672599</v>
      </c>
      <c r="AH220" s="17">
        <v>0.300095800230822</v>
      </c>
      <c r="AI220" s="17">
        <v>0.33663225756999998</v>
      </c>
      <c r="AJ220" s="17">
        <v>0.233670291939723</v>
      </c>
      <c r="AK220" s="17"/>
      <c r="AL220" s="17">
        <v>0.220008558118054</v>
      </c>
      <c r="AM220" s="17">
        <v>0.311610030958759</v>
      </c>
      <c r="AN220" s="17">
        <v>0.207191077512552</v>
      </c>
      <c r="AO220" s="17"/>
      <c r="AP220" s="17">
        <v>0.26106501797367099</v>
      </c>
      <c r="AQ220" s="17">
        <v>0.27703252681824703</v>
      </c>
      <c r="AR220" s="17">
        <v>0.30796562283052897</v>
      </c>
      <c r="AS220" s="17">
        <v>0.14996907492286801</v>
      </c>
      <c r="AT220" s="17">
        <v>0.18961026980635001</v>
      </c>
      <c r="AU220" s="17"/>
      <c r="AV220" s="17">
        <v>0.27786352131188102</v>
      </c>
      <c r="AW220" s="17">
        <v>0.27355675120403899</v>
      </c>
      <c r="AX220" s="17">
        <v>0.30995157046720501</v>
      </c>
      <c r="AY220" s="17">
        <v>0.20468170888271101</v>
      </c>
      <c r="AZ220" s="17">
        <v>0.19248815166889899</v>
      </c>
    </row>
    <row r="221" spans="2:52" x14ac:dyDescent="0.35">
      <c r="B221" t="s">
        <v>173</v>
      </c>
      <c r="C221" s="17">
        <v>0.241881064105571</v>
      </c>
      <c r="D221" s="17">
        <v>0.26146570215523401</v>
      </c>
      <c r="E221" s="17">
        <v>0.22343159342895</v>
      </c>
      <c r="F221" s="17"/>
      <c r="G221" s="17">
        <v>0.22426493689945501</v>
      </c>
      <c r="H221" s="17">
        <v>0.231389254512919</v>
      </c>
      <c r="I221" s="17">
        <v>0.23352301096363801</v>
      </c>
      <c r="J221" s="17">
        <v>0.21854476093375799</v>
      </c>
      <c r="K221" s="17">
        <v>0.258105155283397</v>
      </c>
      <c r="L221" s="17">
        <v>0.27703420130979201</v>
      </c>
      <c r="M221" s="17"/>
      <c r="N221" s="17">
        <v>0.27414188261300099</v>
      </c>
      <c r="O221" s="17">
        <v>0.24454367028389601</v>
      </c>
      <c r="P221" s="17">
        <v>0.22933444861976199</v>
      </c>
      <c r="Q221" s="17">
        <v>0.21418713561359501</v>
      </c>
      <c r="R221" s="17"/>
      <c r="S221" s="17">
        <v>0.26318135753597</v>
      </c>
      <c r="T221" s="17">
        <v>0.24121703030979899</v>
      </c>
      <c r="U221" s="17">
        <v>0.27864737387021399</v>
      </c>
      <c r="V221" s="17">
        <v>0.23002967456408699</v>
      </c>
      <c r="W221" s="17">
        <v>0.23288591105277101</v>
      </c>
      <c r="X221" s="17">
        <v>0.20633201588854</v>
      </c>
      <c r="Y221" s="17">
        <v>0.23564953824177801</v>
      </c>
      <c r="Z221" s="17">
        <v>0.23437309073263701</v>
      </c>
      <c r="AA221" s="17">
        <v>0.21062296137635</v>
      </c>
      <c r="AB221" s="17">
        <v>0.30429053755610003</v>
      </c>
      <c r="AC221" s="17">
        <v>0.189304080408148</v>
      </c>
      <c r="AD221" s="17">
        <v>0.252162097252071</v>
      </c>
      <c r="AE221" s="17"/>
      <c r="AF221" s="17">
        <v>0.20793168218126301</v>
      </c>
      <c r="AG221" s="17">
        <v>0.20412484422510899</v>
      </c>
      <c r="AH221" s="17">
        <v>0.26742918956183698</v>
      </c>
      <c r="AI221" s="17">
        <v>0.31526464556841399</v>
      </c>
      <c r="AJ221" s="17">
        <v>0.30097710947781697</v>
      </c>
      <c r="AK221" s="17"/>
      <c r="AL221" s="17">
        <v>0.20919460354530101</v>
      </c>
      <c r="AM221" s="17">
        <v>0.29288117197486102</v>
      </c>
      <c r="AN221" s="17">
        <v>0.21618914749090301</v>
      </c>
      <c r="AO221" s="17"/>
      <c r="AP221" s="17">
        <v>0.248134360832234</v>
      </c>
      <c r="AQ221" s="17">
        <v>0.25780893973366398</v>
      </c>
      <c r="AR221" s="17">
        <v>0.28311979015260302</v>
      </c>
      <c r="AS221" s="17">
        <v>0.207979311652638</v>
      </c>
      <c r="AT221" s="17">
        <v>0.188303676604196</v>
      </c>
      <c r="AU221" s="17"/>
      <c r="AV221" s="17">
        <v>0.26771025190147002</v>
      </c>
      <c r="AW221" s="17">
        <v>0.250113642973605</v>
      </c>
      <c r="AX221" s="17">
        <v>0.27711910847697702</v>
      </c>
      <c r="AY221" s="17">
        <v>0.186219409340452</v>
      </c>
      <c r="AZ221" s="17">
        <v>0.17613644692037</v>
      </c>
    </row>
    <row r="222" spans="2:52" x14ac:dyDescent="0.35">
      <c r="B222" t="s">
        <v>174</v>
      </c>
      <c r="C222" s="17">
        <v>0.20030721499755999</v>
      </c>
      <c r="D222" s="17">
        <v>0.22175001255120999</v>
      </c>
      <c r="E222" s="17">
        <v>0.180649724796209</v>
      </c>
      <c r="F222" s="17"/>
      <c r="G222" s="17">
        <v>0.23275695604076599</v>
      </c>
      <c r="H222" s="17">
        <v>0.19091980851395501</v>
      </c>
      <c r="I222" s="17">
        <v>0.17818853292131401</v>
      </c>
      <c r="J222" s="17">
        <v>0.18185771132033701</v>
      </c>
      <c r="K222" s="17">
        <v>0.189048613572004</v>
      </c>
      <c r="L222" s="17">
        <v>0.22695581998801401</v>
      </c>
      <c r="M222" s="17"/>
      <c r="N222" s="17">
        <v>0.22402582599392401</v>
      </c>
      <c r="O222" s="17">
        <v>0.19361714149770501</v>
      </c>
      <c r="P222" s="17">
        <v>0.18844488152525801</v>
      </c>
      <c r="Q222" s="17">
        <v>0.19344663969428799</v>
      </c>
      <c r="R222" s="17"/>
      <c r="S222" s="17">
        <v>0.21293367493798501</v>
      </c>
      <c r="T222" s="17">
        <v>0.16033679104750101</v>
      </c>
      <c r="U222" s="17">
        <v>0.191638154399144</v>
      </c>
      <c r="V222" s="17">
        <v>0.176898716954486</v>
      </c>
      <c r="W222" s="17">
        <v>0.20239478992333099</v>
      </c>
      <c r="X222" s="17">
        <v>0.18734898076909701</v>
      </c>
      <c r="Y222" s="17">
        <v>0.223157315392988</v>
      </c>
      <c r="Z222" s="17">
        <v>0.214665959139996</v>
      </c>
      <c r="AA222" s="17">
        <v>0.19737198935167399</v>
      </c>
      <c r="AB222" s="17">
        <v>0.24104677304368299</v>
      </c>
      <c r="AC222" s="17">
        <v>0.185072713005935</v>
      </c>
      <c r="AD222" s="17">
        <v>0.27579754444390198</v>
      </c>
      <c r="AE222" s="17"/>
      <c r="AF222" s="17">
        <v>0.18002342728013099</v>
      </c>
      <c r="AG222" s="17">
        <v>0.172254946511289</v>
      </c>
      <c r="AH222" s="17">
        <v>0.21914509050447001</v>
      </c>
      <c r="AI222" s="17">
        <v>0.22150302576071501</v>
      </c>
      <c r="AJ222" s="17">
        <v>0.32882735976059002</v>
      </c>
      <c r="AK222" s="17"/>
      <c r="AL222" s="17">
        <v>0.17361807482460301</v>
      </c>
      <c r="AM222" s="17">
        <v>0.233738448729718</v>
      </c>
      <c r="AN222" s="17">
        <v>0.14871955615070601</v>
      </c>
      <c r="AO222" s="17"/>
      <c r="AP222" s="17">
        <v>0.19507890498435401</v>
      </c>
      <c r="AQ222" s="17">
        <v>0.211703351792286</v>
      </c>
      <c r="AR222" s="17">
        <v>0.22398981068165999</v>
      </c>
      <c r="AS222" s="17">
        <v>0.21060535046521001</v>
      </c>
      <c r="AT222" s="17">
        <v>0.14874111964779901</v>
      </c>
      <c r="AU222" s="17"/>
      <c r="AV222" s="17">
        <v>0.208276634560257</v>
      </c>
      <c r="AW222" s="17">
        <v>0.222341581955493</v>
      </c>
      <c r="AX222" s="17">
        <v>0.229749606475807</v>
      </c>
      <c r="AY222" s="17">
        <v>0.17201649053356299</v>
      </c>
      <c r="AZ222" s="17">
        <v>0.137969446160005</v>
      </c>
    </row>
    <row r="223" spans="2:52" x14ac:dyDescent="0.35">
      <c r="B223" t="s">
        <v>175</v>
      </c>
      <c r="C223" s="17">
        <v>6.1429871192463299E-2</v>
      </c>
      <c r="D223" s="17">
        <v>6.1515925248848101E-2</v>
      </c>
      <c r="E223" s="17">
        <v>6.1732070048509502E-2</v>
      </c>
      <c r="F223" s="17"/>
      <c r="G223" s="17">
        <v>1.89130332910393E-2</v>
      </c>
      <c r="H223" s="17">
        <v>3.1303342112028301E-2</v>
      </c>
      <c r="I223" s="17">
        <v>4.2660202992122601E-2</v>
      </c>
      <c r="J223" s="17">
        <v>6.8304815404535799E-2</v>
      </c>
      <c r="K223" s="17">
        <v>9.92561951080385E-2</v>
      </c>
      <c r="L223" s="17">
        <v>9.8605384920396194E-2</v>
      </c>
      <c r="M223" s="17"/>
      <c r="N223" s="17">
        <v>4.3169961739961502E-2</v>
      </c>
      <c r="O223" s="17">
        <v>6.9034200590305198E-2</v>
      </c>
      <c r="P223" s="17">
        <v>5.7041005547310397E-2</v>
      </c>
      <c r="Q223" s="17">
        <v>7.5902961365835797E-2</v>
      </c>
      <c r="R223" s="17"/>
      <c r="S223" s="17">
        <v>4.3226384599150999E-2</v>
      </c>
      <c r="T223" s="17">
        <v>4.99180022727767E-2</v>
      </c>
      <c r="U223" s="17">
        <v>5.0438427741647203E-2</v>
      </c>
      <c r="V223" s="17">
        <v>6.0293087786976902E-2</v>
      </c>
      <c r="W223" s="17">
        <v>4.6274297713838501E-2</v>
      </c>
      <c r="X223" s="17">
        <v>7.2089226652747695E-2</v>
      </c>
      <c r="Y223" s="17">
        <v>9.8189364016282601E-2</v>
      </c>
      <c r="Z223" s="17">
        <v>7.1195964801098702E-2</v>
      </c>
      <c r="AA223" s="17">
        <v>6.2777484178722406E-2</v>
      </c>
      <c r="AB223" s="17">
        <v>7.3929174871242703E-2</v>
      </c>
      <c r="AC223" s="17">
        <v>7.8340373472456801E-2</v>
      </c>
      <c r="AD223" s="17">
        <v>5.0696111754961498E-2</v>
      </c>
      <c r="AE223" s="17"/>
      <c r="AF223" s="17">
        <v>9.1259264049432298E-2</v>
      </c>
      <c r="AG223" s="17">
        <v>5.6024009120867399E-2</v>
      </c>
      <c r="AH223" s="17">
        <v>3.9003390546403803E-2</v>
      </c>
      <c r="AI223" s="17">
        <v>2.32726030069615E-2</v>
      </c>
      <c r="AJ223" s="17">
        <v>6.5174077693272894E-2</v>
      </c>
      <c r="AK223" s="17"/>
      <c r="AL223" s="17">
        <v>0.10467853517532801</v>
      </c>
      <c r="AM223" s="17">
        <v>2.8639518756287001E-2</v>
      </c>
      <c r="AN223" s="17">
        <v>7.6601859672936701E-2</v>
      </c>
      <c r="AO223" s="17"/>
      <c r="AP223" s="17">
        <v>7.2690467538234604E-2</v>
      </c>
      <c r="AQ223" s="17">
        <v>3.7860218372623801E-2</v>
      </c>
      <c r="AR223" s="17">
        <v>3.1811739983052201E-2</v>
      </c>
      <c r="AS223" s="17">
        <v>0.25152273784638002</v>
      </c>
      <c r="AT223" s="17">
        <v>9.5023123748556204E-2</v>
      </c>
      <c r="AU223" s="17"/>
      <c r="AV223" s="17">
        <v>5.2661023306232402E-2</v>
      </c>
      <c r="AW223" s="17">
        <v>3.4508543635894201E-2</v>
      </c>
      <c r="AX223" s="17">
        <v>3.0935316414007302E-2</v>
      </c>
      <c r="AY223" s="17">
        <v>0.17204547550993399</v>
      </c>
      <c r="AZ223" s="17">
        <v>4.9022195337383202E-2</v>
      </c>
    </row>
    <row r="224" spans="2:52" x14ac:dyDescent="0.35">
      <c r="B224" t="s">
        <v>141</v>
      </c>
      <c r="C224" s="17">
        <v>1.12244563243051E-3</v>
      </c>
      <c r="D224" s="17">
        <v>1.20516203618599E-3</v>
      </c>
      <c r="E224" s="17">
        <v>1.0488146267092001E-3</v>
      </c>
      <c r="F224" s="17"/>
      <c r="G224" s="17">
        <v>0</v>
      </c>
      <c r="H224" s="17">
        <v>2.6638929079914899E-3</v>
      </c>
      <c r="I224" s="17">
        <v>2.5398115171572401E-3</v>
      </c>
      <c r="J224" s="17">
        <v>0</v>
      </c>
      <c r="K224" s="17">
        <v>0</v>
      </c>
      <c r="L224" s="17">
        <v>1.1215570615557701E-3</v>
      </c>
      <c r="M224" s="17"/>
      <c r="N224" s="17">
        <v>1.4374599519672E-3</v>
      </c>
      <c r="O224" s="17">
        <v>7.9510547741662202E-4</v>
      </c>
      <c r="P224" s="17">
        <v>0</v>
      </c>
      <c r="Q224" s="17">
        <v>2.12316456311099E-3</v>
      </c>
      <c r="R224" s="17"/>
      <c r="S224" s="17">
        <v>2.1598388852410899E-3</v>
      </c>
      <c r="T224" s="17">
        <v>1.58576089658333E-3</v>
      </c>
      <c r="U224" s="17">
        <v>2.83583973039255E-3</v>
      </c>
      <c r="V224" s="17">
        <v>1.69345431775897E-3</v>
      </c>
      <c r="W224" s="17">
        <v>0</v>
      </c>
      <c r="X224" s="17">
        <v>2.6071201790710502E-3</v>
      </c>
      <c r="Y224" s="17">
        <v>0</v>
      </c>
      <c r="Z224" s="17">
        <v>0</v>
      </c>
      <c r="AA224" s="17">
        <v>0</v>
      </c>
      <c r="AB224" s="17">
        <v>0</v>
      </c>
      <c r="AC224" s="17">
        <v>0</v>
      </c>
      <c r="AD224" s="17">
        <v>0</v>
      </c>
      <c r="AE224" s="17"/>
      <c r="AF224" s="17">
        <v>0</v>
      </c>
      <c r="AG224" s="17">
        <v>1.0517496945993E-3</v>
      </c>
      <c r="AH224" s="17">
        <v>1.11774409532099E-3</v>
      </c>
      <c r="AI224" s="17">
        <v>0</v>
      </c>
      <c r="AJ224" s="17">
        <v>1.09395848065965E-2</v>
      </c>
      <c r="AK224" s="17"/>
      <c r="AL224" s="17">
        <v>2.2568870701361E-3</v>
      </c>
      <c r="AM224" s="17">
        <v>3.7734045667589501E-4</v>
      </c>
      <c r="AN224" s="17">
        <v>1.30339158385585E-3</v>
      </c>
      <c r="AO224" s="17"/>
      <c r="AP224" s="17">
        <v>1.39449322843406E-3</v>
      </c>
      <c r="AQ224" s="17">
        <v>1.7457990947941299E-3</v>
      </c>
      <c r="AR224" s="17">
        <v>2.3872879797205899E-3</v>
      </c>
      <c r="AS224" s="17">
        <v>0</v>
      </c>
      <c r="AT224" s="17">
        <v>0</v>
      </c>
      <c r="AU224" s="17"/>
      <c r="AV224" s="17">
        <v>0</v>
      </c>
      <c r="AW224" s="17">
        <v>7.7558359536462895E-4</v>
      </c>
      <c r="AX224" s="17">
        <v>2.21465674389023E-3</v>
      </c>
      <c r="AY224" s="17">
        <v>2.1798830038347199E-3</v>
      </c>
      <c r="AZ224" s="17">
        <v>0</v>
      </c>
    </row>
    <row r="225" spans="2:52" x14ac:dyDescent="0.35">
      <c r="B225" t="s">
        <v>57</v>
      </c>
      <c r="C225" s="17">
        <v>9.5163219011741296E-2</v>
      </c>
      <c r="D225" s="17">
        <v>7.8428467045751196E-2</v>
      </c>
      <c r="E225" s="17">
        <v>0.110510781891552</v>
      </c>
      <c r="F225" s="17"/>
      <c r="G225" s="17">
        <v>4.9598627432715502E-2</v>
      </c>
      <c r="H225" s="17">
        <v>0.105526876165183</v>
      </c>
      <c r="I225" s="17">
        <v>9.7831772278735796E-2</v>
      </c>
      <c r="J225" s="17">
        <v>0.13108366294003301</v>
      </c>
      <c r="K225" s="17">
        <v>8.4000133787436704E-2</v>
      </c>
      <c r="L225" s="17">
        <v>9.3151815126841897E-2</v>
      </c>
      <c r="M225" s="17"/>
      <c r="N225" s="17">
        <v>5.3246710953016398E-2</v>
      </c>
      <c r="O225" s="17">
        <v>9.3482828980563398E-2</v>
      </c>
      <c r="P225" s="17">
        <v>8.4137175321824298E-2</v>
      </c>
      <c r="Q225" s="17">
        <v>0.15099922713574199</v>
      </c>
      <c r="R225" s="17"/>
      <c r="S225" s="17">
        <v>7.2950804611522604E-2</v>
      </c>
      <c r="T225" s="17">
        <v>9.7561522499348505E-2</v>
      </c>
      <c r="U225" s="17">
        <v>8.4947306183268997E-2</v>
      </c>
      <c r="V225" s="17">
        <v>0.11561581515050701</v>
      </c>
      <c r="W225" s="17">
        <v>0.110568401492492</v>
      </c>
      <c r="X225" s="17">
        <v>0.119175223011927</v>
      </c>
      <c r="Y225" s="17">
        <v>9.5544604351392295E-2</v>
      </c>
      <c r="Z225" s="17">
        <v>7.2420574641949606E-2</v>
      </c>
      <c r="AA225" s="17">
        <v>0.10291276168168299</v>
      </c>
      <c r="AB225" s="17">
        <v>9.60530198482661E-2</v>
      </c>
      <c r="AC225" s="17">
        <v>9.3320360503011499E-2</v>
      </c>
      <c r="AD225" s="17">
        <v>4.7619183697944698E-2</v>
      </c>
      <c r="AE225" s="17"/>
      <c r="AF225" s="17">
        <v>0.145244253718287</v>
      </c>
      <c r="AG225" s="17">
        <v>9.7110677848792501E-2</v>
      </c>
      <c r="AH225" s="17">
        <v>5.59097671027496E-2</v>
      </c>
      <c r="AI225" s="17">
        <v>4.2964961640161697E-2</v>
      </c>
      <c r="AJ225" s="17">
        <v>8.1179868897451601E-2</v>
      </c>
      <c r="AK225" s="17"/>
      <c r="AL225" s="17">
        <v>9.2379100718314303E-2</v>
      </c>
      <c r="AM225" s="17">
        <v>7.1462143130434294E-2</v>
      </c>
      <c r="AN225" s="17">
        <v>0.156416451461073</v>
      </c>
      <c r="AO225" s="17"/>
      <c r="AP225" s="17">
        <v>7.3974152437325302E-2</v>
      </c>
      <c r="AQ225" s="17">
        <v>7.7018701853285701E-2</v>
      </c>
      <c r="AR225" s="17">
        <v>6.1617409997629602E-2</v>
      </c>
      <c r="AS225" s="17">
        <v>7.2686662958520304E-2</v>
      </c>
      <c r="AT225" s="17">
        <v>0.188754515046821</v>
      </c>
      <c r="AU225" s="17"/>
      <c r="AV225" s="17">
        <v>6.6955351794106999E-2</v>
      </c>
      <c r="AW225" s="17">
        <v>6.7279613077141406E-2</v>
      </c>
      <c r="AX225" s="17">
        <v>6.7772931173550099E-2</v>
      </c>
      <c r="AY225" s="17">
        <v>8.2248467589313701E-2</v>
      </c>
      <c r="AZ225" s="17">
        <v>0.20825559742129901</v>
      </c>
    </row>
    <row r="226" spans="2:52" x14ac:dyDescent="0.35">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c r="AH226" s="17"/>
      <c r="AI226" s="17"/>
      <c r="AJ226" s="17"/>
      <c r="AK226" s="17"/>
      <c r="AL226" s="17"/>
      <c r="AM226" s="17"/>
      <c r="AN226" s="17"/>
      <c r="AO226" s="17"/>
      <c r="AP226" s="17"/>
      <c r="AQ226" s="17"/>
      <c r="AR226" s="17"/>
      <c r="AS226" s="17"/>
      <c r="AT226" s="17"/>
      <c r="AU226" s="17"/>
      <c r="AV226" s="17"/>
      <c r="AW226" s="17"/>
      <c r="AX226" s="17"/>
      <c r="AY226" s="17"/>
      <c r="AZ226" s="17"/>
    </row>
    <row r="227" spans="2:52" x14ac:dyDescent="0.35">
      <c r="B227" s="6" t="s">
        <v>188</v>
      </c>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c r="AH227" s="17"/>
      <c r="AI227" s="17"/>
      <c r="AJ227" s="17"/>
      <c r="AK227" s="17"/>
      <c r="AL227" s="17"/>
      <c r="AM227" s="17"/>
      <c r="AN227" s="17"/>
      <c r="AO227" s="17"/>
      <c r="AP227" s="17"/>
      <c r="AQ227" s="17"/>
      <c r="AR227" s="17"/>
      <c r="AS227" s="17"/>
      <c r="AT227" s="17"/>
      <c r="AU227" s="17"/>
      <c r="AV227" s="17"/>
      <c r="AW227" s="17"/>
      <c r="AX227" s="17"/>
      <c r="AY227" s="17"/>
      <c r="AZ227" s="17"/>
    </row>
    <row r="228" spans="2:52" x14ac:dyDescent="0.35">
      <c r="B228" s="24" t="s">
        <v>83</v>
      </c>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c r="AH228" s="17"/>
      <c r="AI228" s="17"/>
      <c r="AJ228" s="17"/>
      <c r="AK228" s="17"/>
      <c r="AL228" s="17"/>
      <c r="AM228" s="17"/>
      <c r="AN228" s="17"/>
      <c r="AO228" s="17"/>
      <c r="AP228" s="17"/>
      <c r="AQ228" s="17"/>
      <c r="AR228" s="17"/>
      <c r="AS228" s="17"/>
      <c r="AT228" s="17"/>
      <c r="AU228" s="17"/>
      <c r="AV228" s="17"/>
      <c r="AW228" s="17"/>
      <c r="AX228" s="17"/>
      <c r="AY228" s="17"/>
      <c r="AZ228" s="17"/>
    </row>
    <row r="229" spans="2:52" x14ac:dyDescent="0.35">
      <c r="B229" t="s">
        <v>182</v>
      </c>
      <c r="C229" s="17">
        <v>8.5165064127969606E-2</v>
      </c>
      <c r="D229" s="17">
        <v>0.103783238359</v>
      </c>
      <c r="E229" s="17">
        <v>6.7539111498525095E-2</v>
      </c>
      <c r="F229" s="17"/>
      <c r="G229" s="17">
        <v>0.131573534125521</v>
      </c>
      <c r="H229" s="17">
        <v>0.118850731578726</v>
      </c>
      <c r="I229" s="17">
        <v>8.7246776508778601E-2</v>
      </c>
      <c r="J229" s="17">
        <v>7.4663946554439697E-2</v>
      </c>
      <c r="K229" s="17">
        <v>6.8306556606625601E-2</v>
      </c>
      <c r="L229" s="17">
        <v>4.4964096015224102E-2</v>
      </c>
      <c r="M229" s="17"/>
      <c r="N229" s="17">
        <v>9.6078988885479805E-2</v>
      </c>
      <c r="O229" s="17">
        <v>6.6794207929984001E-2</v>
      </c>
      <c r="P229" s="17">
        <v>0.10487265415877201</v>
      </c>
      <c r="Q229" s="17">
        <v>7.6147553891190198E-2</v>
      </c>
      <c r="R229" s="17"/>
      <c r="S229" s="17">
        <v>0.13469244976570799</v>
      </c>
      <c r="T229" s="17">
        <v>5.55055872888328E-2</v>
      </c>
      <c r="U229" s="17">
        <v>6.0167292364739902E-2</v>
      </c>
      <c r="V229" s="17">
        <v>6.8841346044999502E-2</v>
      </c>
      <c r="W229" s="17">
        <v>6.70203324304251E-2</v>
      </c>
      <c r="X229" s="17">
        <v>0.10843375755223</v>
      </c>
      <c r="Y229" s="17">
        <v>8.1853057816813707E-2</v>
      </c>
      <c r="Z229" s="17">
        <v>7.5156375068458001E-2</v>
      </c>
      <c r="AA229" s="17">
        <v>9.7589782529805894E-2</v>
      </c>
      <c r="AB229" s="17">
        <v>6.6682445198983795E-2</v>
      </c>
      <c r="AC229" s="17">
        <v>9.4197831262496895E-2</v>
      </c>
      <c r="AD229" s="17">
        <v>8.7738543003992295E-2</v>
      </c>
      <c r="AE229" s="17"/>
      <c r="AF229" s="17">
        <v>7.2276890853477896E-2</v>
      </c>
      <c r="AG229" s="17">
        <v>7.1223429058222001E-2</v>
      </c>
      <c r="AH229" s="17">
        <v>9.29688941787635E-2</v>
      </c>
      <c r="AI229" s="17">
        <v>0.118544463719926</v>
      </c>
      <c r="AJ229" s="17">
        <v>0.20739031819253601</v>
      </c>
      <c r="AK229" s="17"/>
      <c r="AL229" s="17">
        <v>9.7534633936062501E-2</v>
      </c>
      <c r="AM229" s="17">
        <v>8.4045060478510195E-2</v>
      </c>
      <c r="AN229" s="17">
        <v>7.5642262637344193E-2</v>
      </c>
      <c r="AO229" s="17"/>
      <c r="AP229" s="17">
        <v>9.3187087160607598E-2</v>
      </c>
      <c r="AQ229" s="17">
        <v>9.4782826295005299E-2</v>
      </c>
      <c r="AR229" s="17">
        <v>8.9497991681378494E-2</v>
      </c>
      <c r="AS229" s="17">
        <v>0.20805386985780999</v>
      </c>
      <c r="AT229" s="17">
        <v>6.3936078577433303E-2</v>
      </c>
      <c r="AU229" s="17"/>
      <c r="AV229" s="17">
        <v>9.27644758099304E-2</v>
      </c>
      <c r="AW229" s="17">
        <v>9.0320076157410001E-2</v>
      </c>
      <c r="AX229" s="17">
        <v>0.115045107282853</v>
      </c>
      <c r="AY229" s="17">
        <v>0.120460760087061</v>
      </c>
      <c r="AZ229" s="17">
        <v>4.2757469189495197E-2</v>
      </c>
    </row>
    <row r="230" spans="2:52" x14ac:dyDescent="0.35">
      <c r="B230" t="s">
        <v>183</v>
      </c>
      <c r="C230" s="17">
        <v>0.16743059769059601</v>
      </c>
      <c r="D230" s="17">
        <v>0.19304065114848001</v>
      </c>
      <c r="E230" s="17">
        <v>0.142584546338104</v>
      </c>
      <c r="F230" s="17"/>
      <c r="G230" s="17">
        <v>0.218428308969812</v>
      </c>
      <c r="H230" s="17">
        <v>0.234535856082803</v>
      </c>
      <c r="I230" s="17">
        <v>0.196456797552156</v>
      </c>
      <c r="J230" s="17">
        <v>0.15862731575675301</v>
      </c>
      <c r="K230" s="17">
        <v>0.13448134466879499</v>
      </c>
      <c r="L230" s="17">
        <v>8.4373803492919605E-2</v>
      </c>
      <c r="M230" s="17"/>
      <c r="N230" s="17">
        <v>0.15961574752190399</v>
      </c>
      <c r="O230" s="17">
        <v>0.158145760614845</v>
      </c>
      <c r="P230" s="17">
        <v>0.20443615203103499</v>
      </c>
      <c r="Q230" s="17">
        <v>0.15397706805063599</v>
      </c>
      <c r="R230" s="17"/>
      <c r="S230" s="17">
        <v>0.20753127497661</v>
      </c>
      <c r="T230" s="17">
        <v>0.14854478712101499</v>
      </c>
      <c r="U230" s="17">
        <v>0.13449746124068401</v>
      </c>
      <c r="V230" s="17">
        <v>0.189586972434274</v>
      </c>
      <c r="W230" s="17">
        <v>0.14446779293327999</v>
      </c>
      <c r="X230" s="17">
        <v>0.193434591417952</v>
      </c>
      <c r="Y230" s="17">
        <v>0.16190388255966401</v>
      </c>
      <c r="Z230" s="17">
        <v>0.19542212768601</v>
      </c>
      <c r="AA230" s="17">
        <v>0.168633773468367</v>
      </c>
      <c r="AB230" s="17">
        <v>0.139936132727288</v>
      </c>
      <c r="AC230" s="17">
        <v>0.14937836889877701</v>
      </c>
      <c r="AD230" s="17">
        <v>0.144624257882768</v>
      </c>
      <c r="AE230" s="17"/>
      <c r="AF230" s="17">
        <v>0.173084926671178</v>
      </c>
      <c r="AG230" s="17">
        <v>0.15018855317771801</v>
      </c>
      <c r="AH230" s="17">
        <v>0.19026721332722901</v>
      </c>
      <c r="AI230" s="17">
        <v>0.18107894096497701</v>
      </c>
      <c r="AJ230" s="17">
        <v>0.137778999066105</v>
      </c>
      <c r="AK230" s="17"/>
      <c r="AL230" s="17">
        <v>0.18338836376123099</v>
      </c>
      <c r="AM230" s="17">
        <v>0.15296417898433301</v>
      </c>
      <c r="AN230" s="17">
        <v>0.14547081221765901</v>
      </c>
      <c r="AO230" s="17"/>
      <c r="AP230" s="17">
        <v>0.17331042967277299</v>
      </c>
      <c r="AQ230" s="17">
        <v>0.20217622333657101</v>
      </c>
      <c r="AR230" s="17">
        <v>0.109744445693257</v>
      </c>
      <c r="AS230" s="17">
        <v>0.26307951513566702</v>
      </c>
      <c r="AT230" s="17">
        <v>0.12640227200953399</v>
      </c>
      <c r="AU230" s="17"/>
      <c r="AV230" s="17">
        <v>0.18879276153292199</v>
      </c>
      <c r="AW230" s="17">
        <v>0.19620020227170901</v>
      </c>
      <c r="AX230" s="17">
        <v>0.125842899122309</v>
      </c>
      <c r="AY230" s="17">
        <v>0.17757602457517599</v>
      </c>
      <c r="AZ230" s="17">
        <v>7.1252748146410694E-2</v>
      </c>
    </row>
    <row r="231" spans="2:52" x14ac:dyDescent="0.35">
      <c r="B231" t="s">
        <v>184</v>
      </c>
      <c r="C231" s="17">
        <v>0.26264450389480398</v>
      </c>
      <c r="D231" s="17">
        <v>0.26946652841728802</v>
      </c>
      <c r="E231" s="17">
        <v>0.25677497313848602</v>
      </c>
      <c r="F231" s="17"/>
      <c r="G231" s="17">
        <v>0.22247959427289199</v>
      </c>
      <c r="H231" s="17">
        <v>0.21103518221989501</v>
      </c>
      <c r="I231" s="17">
        <v>0.23791127006826601</v>
      </c>
      <c r="J231" s="17">
        <v>0.277692866198882</v>
      </c>
      <c r="K231" s="17">
        <v>0.27104334561323901</v>
      </c>
      <c r="L231" s="17">
        <v>0.33376312475912001</v>
      </c>
      <c r="M231" s="17"/>
      <c r="N231" s="17">
        <v>0.23336906227292201</v>
      </c>
      <c r="O231" s="17">
        <v>0.26805058504151302</v>
      </c>
      <c r="P231" s="17">
        <v>0.26853193768418399</v>
      </c>
      <c r="Q231" s="17">
        <v>0.28451384260540902</v>
      </c>
      <c r="R231" s="17"/>
      <c r="S231" s="17">
        <v>0.201560184681563</v>
      </c>
      <c r="T231" s="17">
        <v>0.26604952540247401</v>
      </c>
      <c r="U231" s="17">
        <v>0.27850851965946399</v>
      </c>
      <c r="V231" s="17">
        <v>0.33271531517877001</v>
      </c>
      <c r="W231" s="17">
        <v>0.34081677208792799</v>
      </c>
      <c r="X231" s="17">
        <v>0.23002823184895599</v>
      </c>
      <c r="Y231" s="17">
        <v>0.28055815911799098</v>
      </c>
      <c r="Z231" s="17">
        <v>0.26535603535498098</v>
      </c>
      <c r="AA231" s="17">
        <v>0.26157000591256202</v>
      </c>
      <c r="AB231" s="17">
        <v>0.23607368763093201</v>
      </c>
      <c r="AC231" s="17">
        <v>0.25356757779813199</v>
      </c>
      <c r="AD231" s="17">
        <v>0.24326156021016199</v>
      </c>
      <c r="AE231" s="17"/>
      <c r="AF231" s="17">
        <v>0.307714208785343</v>
      </c>
      <c r="AG231" s="17">
        <v>0.287791833621723</v>
      </c>
      <c r="AH231" s="17">
        <v>0.20953177593800701</v>
      </c>
      <c r="AI231" s="17">
        <v>0.20233337102999199</v>
      </c>
      <c r="AJ231" s="17">
        <v>0.116983319493386</v>
      </c>
      <c r="AK231" s="17"/>
      <c r="AL231" s="17">
        <v>0.33300330304650799</v>
      </c>
      <c r="AM231" s="17">
        <v>0.21909249964866101</v>
      </c>
      <c r="AN231" s="17">
        <v>0.26482255804038701</v>
      </c>
      <c r="AO231" s="17"/>
      <c r="AP231" s="17">
        <v>0.31810585246791201</v>
      </c>
      <c r="AQ231" s="17">
        <v>0.21343103679542</v>
      </c>
      <c r="AR231" s="17">
        <v>0.237227359711525</v>
      </c>
      <c r="AS231" s="17">
        <v>0.33186471750841401</v>
      </c>
      <c r="AT231" s="17">
        <v>0.28181890024437001</v>
      </c>
      <c r="AU231" s="17"/>
      <c r="AV231" s="17">
        <v>0.30039490826902199</v>
      </c>
      <c r="AW231" s="17">
        <v>0.22067015854684899</v>
      </c>
      <c r="AX231" s="17">
        <v>0.228244329525639</v>
      </c>
      <c r="AY231" s="17">
        <v>0.39102504508492703</v>
      </c>
      <c r="AZ231" s="17">
        <v>0.26534226939717398</v>
      </c>
    </row>
    <row r="232" spans="2:52" x14ac:dyDescent="0.35">
      <c r="B232" t="s">
        <v>185</v>
      </c>
      <c r="C232" s="17">
        <v>0.28249309588907801</v>
      </c>
      <c r="D232" s="17">
        <v>0.25302070874375598</v>
      </c>
      <c r="E232" s="17">
        <v>0.31040969205555702</v>
      </c>
      <c r="F232" s="17"/>
      <c r="G232" s="17">
        <v>0.233680537353947</v>
      </c>
      <c r="H232" s="17">
        <v>0.23384289338465999</v>
      </c>
      <c r="I232" s="17">
        <v>0.25078381127417199</v>
      </c>
      <c r="J232" s="17">
        <v>0.278066216930276</v>
      </c>
      <c r="K232" s="17">
        <v>0.31626174441395699</v>
      </c>
      <c r="L232" s="17">
        <v>0.36142093175343598</v>
      </c>
      <c r="M232" s="17"/>
      <c r="N232" s="17">
        <v>0.33006645470299401</v>
      </c>
      <c r="O232" s="17">
        <v>0.30255699411710502</v>
      </c>
      <c r="P232" s="17">
        <v>0.24379504337000801</v>
      </c>
      <c r="Q232" s="17">
        <v>0.24367841133940801</v>
      </c>
      <c r="R232" s="17"/>
      <c r="S232" s="17">
        <v>0.258506964350603</v>
      </c>
      <c r="T232" s="17">
        <v>0.329499398638879</v>
      </c>
      <c r="U232" s="17">
        <v>0.33837653312557298</v>
      </c>
      <c r="V232" s="17">
        <v>0.20862604831863599</v>
      </c>
      <c r="W232" s="17">
        <v>0.26475907936966198</v>
      </c>
      <c r="X232" s="17">
        <v>0.238453376158829</v>
      </c>
      <c r="Y232" s="17">
        <v>0.279349317747422</v>
      </c>
      <c r="Z232" s="17">
        <v>0.24954463932513099</v>
      </c>
      <c r="AA232" s="17">
        <v>0.29909074465723401</v>
      </c>
      <c r="AB232" s="17">
        <v>0.31432661478028001</v>
      </c>
      <c r="AC232" s="17">
        <v>0.28405541599634099</v>
      </c>
      <c r="AD232" s="17">
        <v>0.33017651522674801</v>
      </c>
      <c r="AE232" s="17"/>
      <c r="AF232" s="17">
        <v>0.229015860618204</v>
      </c>
      <c r="AG232" s="17">
        <v>0.28793057207408601</v>
      </c>
      <c r="AH232" s="17">
        <v>0.33446743040202598</v>
      </c>
      <c r="AI232" s="17">
        <v>0.27684654705318701</v>
      </c>
      <c r="AJ232" s="17">
        <v>0.300343348912885</v>
      </c>
      <c r="AK232" s="17"/>
      <c r="AL232" s="17">
        <v>0.249125437920696</v>
      </c>
      <c r="AM232" s="17">
        <v>0.32969083302197</v>
      </c>
      <c r="AN232" s="17">
        <v>0.242767319033836</v>
      </c>
      <c r="AO232" s="17"/>
      <c r="AP232" s="17">
        <v>0.28888204608194201</v>
      </c>
      <c r="AQ232" s="17">
        <v>0.281726137103393</v>
      </c>
      <c r="AR232" s="17">
        <v>0.33158524193835598</v>
      </c>
      <c r="AS232" s="17">
        <v>5.4730319590577697E-2</v>
      </c>
      <c r="AT232" s="17">
        <v>0.22559221870306301</v>
      </c>
      <c r="AU232" s="17"/>
      <c r="AV232" s="17">
        <v>0.29047000931648298</v>
      </c>
      <c r="AW232" s="17">
        <v>0.29752794221122703</v>
      </c>
      <c r="AX232" s="17">
        <v>0.35446340417972599</v>
      </c>
      <c r="AY232" s="17">
        <v>0.21517022299705099</v>
      </c>
      <c r="AZ232" s="17">
        <v>0.30010465586881901</v>
      </c>
    </row>
    <row r="233" spans="2:52" x14ac:dyDescent="0.35">
      <c r="B233" t="s">
        <v>186</v>
      </c>
      <c r="C233" s="17">
        <v>9.5441575755749797E-2</v>
      </c>
      <c r="D233" s="17">
        <v>0.10106061915080999</v>
      </c>
      <c r="E233" s="17">
        <v>8.9600357631680505E-2</v>
      </c>
      <c r="F233" s="17"/>
      <c r="G233" s="17">
        <v>0.10961818098528101</v>
      </c>
      <c r="H233" s="17">
        <v>0.10288975146397</v>
      </c>
      <c r="I233" s="17">
        <v>0.103265301064832</v>
      </c>
      <c r="J233" s="17">
        <v>8.7785178404617401E-2</v>
      </c>
      <c r="K233" s="17">
        <v>9.64101295369795E-2</v>
      </c>
      <c r="L233" s="17">
        <v>7.9128828683812005E-2</v>
      </c>
      <c r="M233" s="17"/>
      <c r="N233" s="17">
        <v>0.11457886124647999</v>
      </c>
      <c r="O233" s="17">
        <v>9.5782222224855607E-2</v>
      </c>
      <c r="P233" s="17">
        <v>7.2198220082897696E-2</v>
      </c>
      <c r="Q233" s="17">
        <v>9.4997125030370694E-2</v>
      </c>
      <c r="R233" s="17"/>
      <c r="S233" s="17">
        <v>9.5012589268484299E-2</v>
      </c>
      <c r="T233" s="17">
        <v>8.4604022918187097E-2</v>
      </c>
      <c r="U233" s="17">
        <v>9.3432412491079406E-2</v>
      </c>
      <c r="V233" s="17">
        <v>8.0750595791041394E-2</v>
      </c>
      <c r="W233" s="17">
        <v>9.4879954289171106E-2</v>
      </c>
      <c r="X233" s="17">
        <v>9.4160525266520995E-2</v>
      </c>
      <c r="Y233" s="17">
        <v>8.5165766878400995E-2</v>
      </c>
      <c r="Z233" s="17">
        <v>0.108861650132956</v>
      </c>
      <c r="AA233" s="17">
        <v>7.3484261364039696E-2</v>
      </c>
      <c r="AB233" s="17">
        <v>0.14929350623607701</v>
      </c>
      <c r="AC233" s="17">
        <v>0.12023034519800201</v>
      </c>
      <c r="AD233" s="17">
        <v>8.6147315738498001E-2</v>
      </c>
      <c r="AE233" s="17"/>
      <c r="AF233" s="17">
        <v>5.8913882696728703E-2</v>
      </c>
      <c r="AG233" s="17">
        <v>9.3843508443500104E-2</v>
      </c>
      <c r="AH233" s="17">
        <v>0.107167135654835</v>
      </c>
      <c r="AI233" s="17">
        <v>0.16216976449335599</v>
      </c>
      <c r="AJ233" s="17">
        <v>0.133556699677639</v>
      </c>
      <c r="AK233" s="17"/>
      <c r="AL233" s="17">
        <v>4.6953183443522797E-2</v>
      </c>
      <c r="AM233" s="17">
        <v>0.127930694834576</v>
      </c>
      <c r="AN233" s="17">
        <v>9.5556064393368501E-2</v>
      </c>
      <c r="AO233" s="17"/>
      <c r="AP233" s="17">
        <v>5.4104650799071501E-2</v>
      </c>
      <c r="AQ233" s="17">
        <v>0.124710391353137</v>
      </c>
      <c r="AR233" s="17">
        <v>0.14919906982071501</v>
      </c>
      <c r="AS233" s="17">
        <v>3.08998480817936E-2</v>
      </c>
      <c r="AT233" s="17">
        <v>9.6377649912270297E-2</v>
      </c>
      <c r="AU233" s="17"/>
      <c r="AV233" s="17">
        <v>5.2613108833039497E-2</v>
      </c>
      <c r="AW233" s="17">
        <v>0.1126970819126</v>
      </c>
      <c r="AX233" s="17">
        <v>0.12226505033261301</v>
      </c>
      <c r="AY233" s="17">
        <v>2.9337255862495401E-2</v>
      </c>
      <c r="AZ233" s="17">
        <v>5.5923325519677297E-2</v>
      </c>
    </row>
    <row r="234" spans="2:52" x14ac:dyDescent="0.35">
      <c r="B234" t="s">
        <v>96</v>
      </c>
      <c r="C234" s="17">
        <v>0.106825162641802</v>
      </c>
      <c r="D234" s="17">
        <v>7.9628254180665298E-2</v>
      </c>
      <c r="E234" s="17">
        <v>0.13309131933764701</v>
      </c>
      <c r="F234" s="17"/>
      <c r="G234" s="17">
        <v>8.42198442925461E-2</v>
      </c>
      <c r="H234" s="17">
        <v>9.8845585269945899E-2</v>
      </c>
      <c r="I234" s="17">
        <v>0.124336043531795</v>
      </c>
      <c r="J234" s="17">
        <v>0.123164476155032</v>
      </c>
      <c r="K234" s="17">
        <v>0.113496879160404</v>
      </c>
      <c r="L234" s="17">
        <v>9.6349215295487997E-2</v>
      </c>
      <c r="M234" s="17"/>
      <c r="N234" s="17">
        <v>6.6290885370220501E-2</v>
      </c>
      <c r="O234" s="17">
        <v>0.108670230071697</v>
      </c>
      <c r="P234" s="17">
        <v>0.106165992673103</v>
      </c>
      <c r="Q234" s="17">
        <v>0.14668599908298599</v>
      </c>
      <c r="R234" s="17"/>
      <c r="S234" s="17">
        <v>0.102696536957031</v>
      </c>
      <c r="T234" s="17">
        <v>0.11579667863061199</v>
      </c>
      <c r="U234" s="17">
        <v>9.5017781118459696E-2</v>
      </c>
      <c r="V234" s="17">
        <v>0.11947972223228</v>
      </c>
      <c r="W234" s="17">
        <v>8.80560688895341E-2</v>
      </c>
      <c r="X234" s="17">
        <v>0.13548951775551199</v>
      </c>
      <c r="Y234" s="17">
        <v>0.11116981587970901</v>
      </c>
      <c r="Z234" s="17">
        <v>0.105659172432464</v>
      </c>
      <c r="AA234" s="17">
        <v>9.9631432067991299E-2</v>
      </c>
      <c r="AB234" s="17">
        <v>9.3687613426439401E-2</v>
      </c>
      <c r="AC234" s="17">
        <v>9.8570460846251498E-2</v>
      </c>
      <c r="AD234" s="17">
        <v>0.10805180793783201</v>
      </c>
      <c r="AE234" s="17"/>
      <c r="AF234" s="17">
        <v>0.15899423037506799</v>
      </c>
      <c r="AG234" s="17">
        <v>0.10902210362475</v>
      </c>
      <c r="AH234" s="17">
        <v>6.55975504991404E-2</v>
      </c>
      <c r="AI234" s="17">
        <v>5.9026912738560498E-2</v>
      </c>
      <c r="AJ234" s="17">
        <v>0.10394731465745</v>
      </c>
      <c r="AK234" s="17"/>
      <c r="AL234" s="17">
        <v>8.9995077891979899E-2</v>
      </c>
      <c r="AM234" s="17">
        <v>8.6276733031948993E-2</v>
      </c>
      <c r="AN234" s="17">
        <v>0.17574098367740501</v>
      </c>
      <c r="AO234" s="17"/>
      <c r="AP234" s="17">
        <v>7.2409933817693603E-2</v>
      </c>
      <c r="AQ234" s="17">
        <v>8.3173385116473306E-2</v>
      </c>
      <c r="AR234" s="17">
        <v>8.27458911547687E-2</v>
      </c>
      <c r="AS234" s="17">
        <v>0.111371729825737</v>
      </c>
      <c r="AT234" s="17">
        <v>0.20587288055333</v>
      </c>
      <c r="AU234" s="17"/>
      <c r="AV234" s="17">
        <v>7.4964736238603599E-2</v>
      </c>
      <c r="AW234" s="17">
        <v>8.2584538900204493E-2</v>
      </c>
      <c r="AX234" s="17">
        <v>5.4139209556858803E-2</v>
      </c>
      <c r="AY234" s="17">
        <v>6.6430691393290095E-2</v>
      </c>
      <c r="AZ234" s="17">
        <v>0.26461953187842402</v>
      </c>
    </row>
    <row r="235" spans="2:52" x14ac:dyDescent="0.35">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c r="AG235" s="17"/>
      <c r="AH235" s="17"/>
      <c r="AI235" s="17"/>
      <c r="AJ235" s="17"/>
      <c r="AK235" s="17"/>
      <c r="AL235" s="17"/>
      <c r="AM235" s="17"/>
      <c r="AN235" s="17"/>
      <c r="AO235" s="17"/>
      <c r="AP235" s="17"/>
      <c r="AQ235" s="17"/>
      <c r="AR235" s="17"/>
      <c r="AS235" s="17"/>
      <c r="AT235" s="17"/>
      <c r="AU235" s="17"/>
      <c r="AV235" s="17"/>
      <c r="AW235" s="17"/>
      <c r="AX235" s="17"/>
      <c r="AY235" s="17"/>
      <c r="AZ235" s="17"/>
    </row>
    <row r="236" spans="2:52" x14ac:dyDescent="0.35">
      <c r="B236" s="6" t="s">
        <v>189</v>
      </c>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17"/>
      <c r="AF236" s="17"/>
      <c r="AG236" s="17"/>
      <c r="AH236" s="17"/>
      <c r="AI236" s="17"/>
      <c r="AJ236" s="17"/>
      <c r="AK236" s="17"/>
      <c r="AL236" s="17"/>
      <c r="AM236" s="17"/>
      <c r="AN236" s="17"/>
      <c r="AO236" s="17"/>
      <c r="AP236" s="17"/>
      <c r="AQ236" s="17"/>
      <c r="AR236" s="17"/>
      <c r="AS236" s="17"/>
      <c r="AT236" s="17"/>
      <c r="AU236" s="17"/>
      <c r="AV236" s="17"/>
      <c r="AW236" s="17"/>
      <c r="AX236" s="17"/>
      <c r="AY236" s="17"/>
      <c r="AZ236" s="17"/>
    </row>
    <row r="237" spans="2:52" x14ac:dyDescent="0.35">
      <c r="B237" s="24" t="s">
        <v>83</v>
      </c>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c r="AG237" s="17"/>
      <c r="AH237" s="17"/>
      <c r="AI237" s="17"/>
      <c r="AJ237" s="17"/>
      <c r="AK237" s="17"/>
      <c r="AL237" s="17"/>
      <c r="AM237" s="17"/>
      <c r="AN237" s="17"/>
      <c r="AO237" s="17"/>
      <c r="AP237" s="17"/>
      <c r="AQ237" s="17"/>
      <c r="AR237" s="17"/>
      <c r="AS237" s="17"/>
      <c r="AT237" s="17"/>
      <c r="AU237" s="17"/>
      <c r="AV237" s="17"/>
      <c r="AW237" s="17"/>
      <c r="AX237" s="17"/>
      <c r="AY237" s="17"/>
      <c r="AZ237" s="17"/>
    </row>
    <row r="238" spans="2:52" x14ac:dyDescent="0.35">
      <c r="B238" t="s">
        <v>182</v>
      </c>
      <c r="C238" s="17">
        <v>8.41807197495959E-2</v>
      </c>
      <c r="D238" s="17">
        <v>0.109442103035545</v>
      </c>
      <c r="E238" s="17">
        <v>6.0068392694796802E-2</v>
      </c>
      <c r="F238" s="17"/>
      <c r="G238" s="17">
        <v>0.123963406473831</v>
      </c>
      <c r="H238" s="17">
        <v>0.10753906703065</v>
      </c>
      <c r="I238" s="17">
        <v>9.3466636154023799E-2</v>
      </c>
      <c r="J238" s="17">
        <v>8.5632389792286795E-2</v>
      </c>
      <c r="K238" s="17">
        <v>6.58713571391219E-2</v>
      </c>
      <c r="L238" s="17">
        <v>4.22072838558002E-2</v>
      </c>
      <c r="M238" s="17"/>
      <c r="N238" s="17">
        <v>0.10253693306709601</v>
      </c>
      <c r="O238" s="17">
        <v>6.9001286989356994E-2</v>
      </c>
      <c r="P238" s="17">
        <v>8.9206887064995702E-2</v>
      </c>
      <c r="Q238" s="17">
        <v>7.6707257657682201E-2</v>
      </c>
      <c r="R238" s="17"/>
      <c r="S238" s="17">
        <v>0.13822873537276401</v>
      </c>
      <c r="T238" s="17">
        <v>6.5991671848931496E-2</v>
      </c>
      <c r="U238" s="17">
        <v>6.0732847618293402E-2</v>
      </c>
      <c r="V238" s="17">
        <v>8.4118298999925803E-2</v>
      </c>
      <c r="W238" s="17">
        <v>7.3590573663051204E-2</v>
      </c>
      <c r="X238" s="17">
        <v>0.107863130874428</v>
      </c>
      <c r="Y238" s="17">
        <v>7.3107979311252999E-2</v>
      </c>
      <c r="Z238" s="17">
        <v>9.1953304544148295E-2</v>
      </c>
      <c r="AA238" s="17">
        <v>6.4821074741015103E-2</v>
      </c>
      <c r="AB238" s="17">
        <v>5.3260283495406402E-2</v>
      </c>
      <c r="AC238" s="17">
        <v>0.107021053618754</v>
      </c>
      <c r="AD238" s="17">
        <v>7.1997919546160194E-2</v>
      </c>
      <c r="AE238" s="17"/>
      <c r="AF238" s="17">
        <v>7.2162734278292104E-2</v>
      </c>
      <c r="AG238" s="17">
        <v>7.4899085904589296E-2</v>
      </c>
      <c r="AH238" s="17">
        <v>8.9230629130661696E-2</v>
      </c>
      <c r="AI238" s="17">
        <v>0.13023609492152</v>
      </c>
      <c r="AJ238" s="17">
        <v>0.197501101122696</v>
      </c>
      <c r="AK238" s="17"/>
      <c r="AL238" s="17">
        <v>9.47531971521368E-2</v>
      </c>
      <c r="AM238" s="17">
        <v>8.2966998695925206E-2</v>
      </c>
      <c r="AN238" s="17">
        <v>6.4431150206617993E-2</v>
      </c>
      <c r="AO238" s="17"/>
      <c r="AP238" s="17">
        <v>9.0225432092490301E-2</v>
      </c>
      <c r="AQ238" s="17">
        <v>9.7495429120048605E-2</v>
      </c>
      <c r="AR238" s="17">
        <v>7.1397511842570399E-2</v>
      </c>
      <c r="AS238" s="17">
        <v>0.22581834784652499</v>
      </c>
      <c r="AT238" s="17">
        <v>4.97945553938932E-2</v>
      </c>
      <c r="AU238" s="17"/>
      <c r="AV238" s="17">
        <v>9.6589587832916102E-2</v>
      </c>
      <c r="AW238" s="17">
        <v>8.5956967156081796E-2</v>
      </c>
      <c r="AX238" s="17">
        <v>8.2800128708531498E-2</v>
      </c>
      <c r="AY238" s="17">
        <v>0.128836128633565</v>
      </c>
      <c r="AZ238" s="17">
        <v>4.0764245684305797E-2</v>
      </c>
    </row>
    <row r="239" spans="2:52" x14ac:dyDescent="0.35">
      <c r="B239" t="s">
        <v>183</v>
      </c>
      <c r="C239" s="17">
        <v>0.14049462677059099</v>
      </c>
      <c r="D239" s="17">
        <v>0.167359713360614</v>
      </c>
      <c r="E239" s="17">
        <v>0.114255023929238</v>
      </c>
      <c r="F239" s="17"/>
      <c r="G239" s="17">
        <v>0.20360488587844799</v>
      </c>
      <c r="H239" s="17">
        <v>0.20812799999946299</v>
      </c>
      <c r="I239" s="17">
        <v>0.165002055684174</v>
      </c>
      <c r="J239" s="17">
        <v>0.11984777083846999</v>
      </c>
      <c r="K239" s="17">
        <v>0.10438720072676901</v>
      </c>
      <c r="L239" s="17">
        <v>6.4374610400769097E-2</v>
      </c>
      <c r="M239" s="17"/>
      <c r="N239" s="17">
        <v>0.142750384321958</v>
      </c>
      <c r="O239" s="17">
        <v>0.121535557526174</v>
      </c>
      <c r="P239" s="17">
        <v>0.176944341780887</v>
      </c>
      <c r="Q239" s="17">
        <v>0.12543982011631299</v>
      </c>
      <c r="R239" s="17"/>
      <c r="S239" s="17">
        <v>0.17642701456512899</v>
      </c>
      <c r="T239" s="17">
        <v>0.128819673932666</v>
      </c>
      <c r="U239" s="17">
        <v>9.6186767641378207E-2</v>
      </c>
      <c r="V239" s="17">
        <v>0.132641111467628</v>
      </c>
      <c r="W239" s="17">
        <v>0.122199669744486</v>
      </c>
      <c r="X239" s="17">
        <v>0.16909358620599199</v>
      </c>
      <c r="Y239" s="17">
        <v>0.162366914491023</v>
      </c>
      <c r="Z239" s="17">
        <v>0.112531672344132</v>
      </c>
      <c r="AA239" s="17">
        <v>0.158904239332436</v>
      </c>
      <c r="AB239" s="17">
        <v>0.122862209982668</v>
      </c>
      <c r="AC239" s="17">
        <v>8.9520800425584399E-2</v>
      </c>
      <c r="AD239" s="17">
        <v>0.171316491592551</v>
      </c>
      <c r="AE239" s="17"/>
      <c r="AF239" s="17">
        <v>0.139500829022905</v>
      </c>
      <c r="AG239" s="17">
        <v>0.13184594703518701</v>
      </c>
      <c r="AH239" s="17">
        <v>0.15918913789859701</v>
      </c>
      <c r="AI239" s="17">
        <v>0.154417205550195</v>
      </c>
      <c r="AJ239" s="17">
        <v>8.5931890866490293E-2</v>
      </c>
      <c r="AK239" s="17"/>
      <c r="AL239" s="17">
        <v>0.14046233574091399</v>
      </c>
      <c r="AM239" s="17">
        <v>0.15159200355187799</v>
      </c>
      <c r="AN239" s="17">
        <v>0.102885439318781</v>
      </c>
      <c r="AO239" s="17"/>
      <c r="AP239" s="17">
        <v>0.14714199216591201</v>
      </c>
      <c r="AQ239" s="17">
        <v>0.17390699166833301</v>
      </c>
      <c r="AR239" s="17">
        <v>0.108219464761569</v>
      </c>
      <c r="AS239" s="17">
        <v>0.13460445297271301</v>
      </c>
      <c r="AT239" s="17">
        <v>9.2512867755910805E-2</v>
      </c>
      <c r="AU239" s="17"/>
      <c r="AV239" s="17">
        <v>0.17144727845390501</v>
      </c>
      <c r="AW239" s="17">
        <v>0.16924272711135299</v>
      </c>
      <c r="AX239" s="17">
        <v>0.113980513407066</v>
      </c>
      <c r="AY239" s="17">
        <v>0.133536511025764</v>
      </c>
      <c r="AZ239" s="17">
        <v>4.0227419387309803E-2</v>
      </c>
    </row>
    <row r="240" spans="2:52" x14ac:dyDescent="0.35">
      <c r="B240" t="s">
        <v>184</v>
      </c>
      <c r="C240" s="17">
        <v>0.224832129082494</v>
      </c>
      <c r="D240" s="17">
        <v>0.22672454383229701</v>
      </c>
      <c r="E240" s="17">
        <v>0.22298128676024101</v>
      </c>
      <c r="F240" s="17"/>
      <c r="G240" s="17">
        <v>0.207624801032541</v>
      </c>
      <c r="H240" s="17">
        <v>0.203093432929638</v>
      </c>
      <c r="I240" s="17">
        <v>0.20268219478247901</v>
      </c>
      <c r="J240" s="17">
        <v>0.24520455647794001</v>
      </c>
      <c r="K240" s="17">
        <v>0.232234108188833</v>
      </c>
      <c r="L240" s="17">
        <v>0.250546435687729</v>
      </c>
      <c r="M240" s="17"/>
      <c r="N240" s="17">
        <v>0.178487447461399</v>
      </c>
      <c r="O240" s="17">
        <v>0.23174228592968299</v>
      </c>
      <c r="P240" s="17">
        <v>0.24988398366937001</v>
      </c>
      <c r="Q240" s="17">
        <v>0.24635873405353101</v>
      </c>
      <c r="R240" s="17"/>
      <c r="S240" s="17">
        <v>0.190537775465244</v>
      </c>
      <c r="T240" s="17">
        <v>0.219040557793934</v>
      </c>
      <c r="U240" s="17">
        <v>0.24623878536928301</v>
      </c>
      <c r="V240" s="17">
        <v>0.27598046108773699</v>
      </c>
      <c r="W240" s="17">
        <v>0.28188581143566799</v>
      </c>
      <c r="X240" s="17">
        <v>0.20523026803721101</v>
      </c>
      <c r="Y240" s="17">
        <v>0.23687613982133399</v>
      </c>
      <c r="Z240" s="17">
        <v>0.24695678209602301</v>
      </c>
      <c r="AA240" s="17">
        <v>0.20279900770043599</v>
      </c>
      <c r="AB240" s="17">
        <v>0.20003225468462099</v>
      </c>
      <c r="AC240" s="17">
        <v>0.23147255686061199</v>
      </c>
      <c r="AD240" s="17">
        <v>0.20761371530136499</v>
      </c>
      <c r="AE240" s="17"/>
      <c r="AF240" s="17">
        <v>0.26307765061202198</v>
      </c>
      <c r="AG240" s="17">
        <v>0.23029604712510299</v>
      </c>
      <c r="AH240" s="17">
        <v>0.19839476127504399</v>
      </c>
      <c r="AI240" s="17">
        <v>0.15097991989460899</v>
      </c>
      <c r="AJ240" s="17">
        <v>0.11927238158267101</v>
      </c>
      <c r="AK240" s="17"/>
      <c r="AL240" s="17">
        <v>0.29209116914123701</v>
      </c>
      <c r="AM240" s="17">
        <v>0.17621852260360801</v>
      </c>
      <c r="AN240" s="17">
        <v>0.24300236249358001</v>
      </c>
      <c r="AO240" s="17"/>
      <c r="AP240" s="17">
        <v>0.264258903932028</v>
      </c>
      <c r="AQ240" s="17">
        <v>0.192697471242322</v>
      </c>
      <c r="AR240" s="17">
        <v>0.196161719947992</v>
      </c>
      <c r="AS240" s="17">
        <v>0.35800612079609501</v>
      </c>
      <c r="AT240" s="17">
        <v>0.234440319258925</v>
      </c>
      <c r="AU240" s="17"/>
      <c r="AV240" s="17">
        <v>0.252651475361855</v>
      </c>
      <c r="AW240" s="17">
        <v>0.18842098584274899</v>
      </c>
      <c r="AX240" s="17">
        <v>0.18951566585926199</v>
      </c>
      <c r="AY240" s="17">
        <v>0.32675320950764303</v>
      </c>
      <c r="AZ240" s="17">
        <v>0.22415425629629401</v>
      </c>
    </row>
    <row r="241" spans="2:52" x14ac:dyDescent="0.35">
      <c r="B241" t="s">
        <v>185</v>
      </c>
      <c r="C241" s="17">
        <v>0.303174116123757</v>
      </c>
      <c r="D241" s="17">
        <v>0.27565236126694997</v>
      </c>
      <c r="E241" s="17">
        <v>0.33017402275670998</v>
      </c>
      <c r="F241" s="17"/>
      <c r="G241" s="17">
        <v>0.25317397815326098</v>
      </c>
      <c r="H241" s="17">
        <v>0.22886520856750001</v>
      </c>
      <c r="I241" s="17">
        <v>0.28292478966941997</v>
      </c>
      <c r="J241" s="17">
        <v>0.29999136034850499</v>
      </c>
      <c r="K241" s="17">
        <v>0.33153761444456098</v>
      </c>
      <c r="L241" s="17">
        <v>0.39710895046966899</v>
      </c>
      <c r="M241" s="17"/>
      <c r="N241" s="17">
        <v>0.32831087322881403</v>
      </c>
      <c r="O241" s="17">
        <v>0.33120645676516702</v>
      </c>
      <c r="P241" s="17">
        <v>0.27923376577154801</v>
      </c>
      <c r="Q241" s="17">
        <v>0.26844342667898802</v>
      </c>
      <c r="R241" s="17"/>
      <c r="S241" s="17">
        <v>0.25964585803244999</v>
      </c>
      <c r="T241" s="17">
        <v>0.32126672314933802</v>
      </c>
      <c r="U241" s="17">
        <v>0.34882490114987502</v>
      </c>
      <c r="V241" s="17">
        <v>0.25493356585947002</v>
      </c>
      <c r="W241" s="17">
        <v>0.274513389691108</v>
      </c>
      <c r="X241" s="17">
        <v>0.24322462368942799</v>
      </c>
      <c r="Y241" s="17">
        <v>0.307282795267873</v>
      </c>
      <c r="Z241" s="17">
        <v>0.37437810550122602</v>
      </c>
      <c r="AA241" s="17">
        <v>0.36010903209581602</v>
      </c>
      <c r="AB241" s="17">
        <v>0.33489307546361502</v>
      </c>
      <c r="AC241" s="17">
        <v>0.318153035614478</v>
      </c>
      <c r="AD241" s="17">
        <v>0.26283895578966199</v>
      </c>
      <c r="AE241" s="17"/>
      <c r="AF241" s="17">
        <v>0.28032533661501902</v>
      </c>
      <c r="AG241" s="17">
        <v>0.33236700491905502</v>
      </c>
      <c r="AH241" s="17">
        <v>0.323655635181961</v>
      </c>
      <c r="AI241" s="17">
        <v>0.28557949389419102</v>
      </c>
      <c r="AJ241" s="17">
        <v>0.26016470766675098</v>
      </c>
      <c r="AK241" s="17"/>
      <c r="AL241" s="17">
        <v>0.28807099063624397</v>
      </c>
      <c r="AM241" s="17">
        <v>0.32906909053432398</v>
      </c>
      <c r="AN241" s="17">
        <v>0.28642851085594101</v>
      </c>
      <c r="AO241" s="17"/>
      <c r="AP241" s="17">
        <v>0.33567462323630598</v>
      </c>
      <c r="AQ241" s="17">
        <v>0.27943796017460099</v>
      </c>
      <c r="AR241" s="17">
        <v>0.357302655837063</v>
      </c>
      <c r="AS241" s="17">
        <v>0.160308838201496</v>
      </c>
      <c r="AT241" s="17">
        <v>0.27334983363738002</v>
      </c>
      <c r="AU241" s="17"/>
      <c r="AV241" s="17">
        <v>0.32352495874780002</v>
      </c>
      <c r="AW241" s="17">
        <v>0.304467230829292</v>
      </c>
      <c r="AX241" s="17">
        <v>0.39428753926514998</v>
      </c>
      <c r="AY241" s="17">
        <v>0.291047901146685</v>
      </c>
      <c r="AZ241" s="17">
        <v>0.34131977599312702</v>
      </c>
    </row>
    <row r="242" spans="2:52" x14ac:dyDescent="0.35">
      <c r="B242" t="s">
        <v>186</v>
      </c>
      <c r="C242" s="17">
        <v>0.13813399325746201</v>
      </c>
      <c r="D242" s="17">
        <v>0.137971051451143</v>
      </c>
      <c r="E242" s="17">
        <v>0.13820123204578799</v>
      </c>
      <c r="F242" s="17"/>
      <c r="G242" s="17">
        <v>0.14389325251249199</v>
      </c>
      <c r="H242" s="17">
        <v>0.14860864261921899</v>
      </c>
      <c r="I242" s="17">
        <v>0.12755612204719699</v>
      </c>
      <c r="J242" s="17">
        <v>0.116659654304459</v>
      </c>
      <c r="K242" s="17">
        <v>0.13828835182569099</v>
      </c>
      <c r="L242" s="17">
        <v>0.151716976963125</v>
      </c>
      <c r="M242" s="17"/>
      <c r="N242" s="17">
        <v>0.184971287901983</v>
      </c>
      <c r="O242" s="17">
        <v>0.143932263381646</v>
      </c>
      <c r="P242" s="17">
        <v>9.8992389917159099E-2</v>
      </c>
      <c r="Q242" s="17">
        <v>0.115645719364964</v>
      </c>
      <c r="R242" s="17"/>
      <c r="S242" s="17">
        <v>0.13444264030567099</v>
      </c>
      <c r="T242" s="17">
        <v>0.14763145956028101</v>
      </c>
      <c r="U242" s="17">
        <v>0.159985231730323</v>
      </c>
      <c r="V242" s="17">
        <v>0.118862820200688</v>
      </c>
      <c r="W242" s="17">
        <v>0.153732183271684</v>
      </c>
      <c r="X242" s="17">
        <v>0.140576994352136</v>
      </c>
      <c r="Y242" s="17">
        <v>0.10880406374752501</v>
      </c>
      <c r="Z242" s="17">
        <v>9.8955442869029797E-2</v>
      </c>
      <c r="AA242" s="17">
        <v>0.10774550088179501</v>
      </c>
      <c r="AB242" s="17">
        <v>0.17986699771454501</v>
      </c>
      <c r="AC242" s="17">
        <v>0.14006541349331</v>
      </c>
      <c r="AD242" s="17">
        <v>0.183491024826368</v>
      </c>
      <c r="AE242" s="17"/>
      <c r="AF242" s="17">
        <v>8.2577307684130505E-2</v>
      </c>
      <c r="AG242" s="17">
        <v>0.12534044952732001</v>
      </c>
      <c r="AH242" s="17">
        <v>0.16349315654405699</v>
      </c>
      <c r="AI242" s="17">
        <v>0.22311625729071799</v>
      </c>
      <c r="AJ242" s="17">
        <v>0.25397803102404698</v>
      </c>
      <c r="AK242" s="17"/>
      <c r="AL242" s="17">
        <v>8.1646479464034999E-2</v>
      </c>
      <c r="AM242" s="17">
        <v>0.17901185241613399</v>
      </c>
      <c r="AN242" s="17">
        <v>0.117247969509539</v>
      </c>
      <c r="AO242" s="17"/>
      <c r="AP242" s="17">
        <v>9.2818012391275503E-2</v>
      </c>
      <c r="AQ242" s="17">
        <v>0.17022113132394301</v>
      </c>
      <c r="AR242" s="17">
        <v>0.17612608325760701</v>
      </c>
      <c r="AS242" s="17">
        <v>5.1837801077153203E-2</v>
      </c>
      <c r="AT242" s="17">
        <v>0.128789692103188</v>
      </c>
      <c r="AU242" s="17"/>
      <c r="AV242" s="17">
        <v>9.1591727312021101E-2</v>
      </c>
      <c r="AW242" s="17">
        <v>0.16458603711522499</v>
      </c>
      <c r="AX242" s="17">
        <v>0.16054164999092099</v>
      </c>
      <c r="AY242" s="17">
        <v>4.9740882525812102E-2</v>
      </c>
      <c r="AZ242" s="17">
        <v>0.108117204143154</v>
      </c>
    </row>
    <row r="243" spans="2:52" x14ac:dyDescent="0.35">
      <c r="B243" t="s">
        <v>96</v>
      </c>
      <c r="C243" s="17">
        <v>0.1091844150161</v>
      </c>
      <c r="D243" s="17">
        <v>8.2850227053450395E-2</v>
      </c>
      <c r="E243" s="17">
        <v>0.13432004181322699</v>
      </c>
      <c r="F243" s="17"/>
      <c r="G243" s="17">
        <v>6.7739675949427897E-2</v>
      </c>
      <c r="H243" s="17">
        <v>0.10376564885353</v>
      </c>
      <c r="I243" s="17">
        <v>0.12836820166270599</v>
      </c>
      <c r="J243" s="17">
        <v>0.13266426823833899</v>
      </c>
      <c r="K243" s="17">
        <v>0.127681367675024</v>
      </c>
      <c r="L243" s="17">
        <v>9.4045742622906894E-2</v>
      </c>
      <c r="M243" s="17"/>
      <c r="N243" s="17">
        <v>6.2943074018749906E-2</v>
      </c>
      <c r="O243" s="17">
        <v>0.102582149407974</v>
      </c>
      <c r="P243" s="17">
        <v>0.105738631796041</v>
      </c>
      <c r="Q243" s="17">
        <v>0.167405042128521</v>
      </c>
      <c r="R243" s="17"/>
      <c r="S243" s="17">
        <v>0.100717976258742</v>
      </c>
      <c r="T243" s="17">
        <v>0.117249913714849</v>
      </c>
      <c r="U243" s="17">
        <v>8.8031466490847199E-2</v>
      </c>
      <c r="V243" s="17">
        <v>0.133463742384551</v>
      </c>
      <c r="W243" s="17">
        <v>9.4078372194002099E-2</v>
      </c>
      <c r="X243" s="17">
        <v>0.13401139684080501</v>
      </c>
      <c r="Y243" s="17">
        <v>0.11156210736099199</v>
      </c>
      <c r="Z243" s="17">
        <v>7.5224692645441196E-2</v>
      </c>
      <c r="AA243" s="17">
        <v>0.105621145248502</v>
      </c>
      <c r="AB243" s="17">
        <v>0.109085178659143</v>
      </c>
      <c r="AC243" s="17">
        <v>0.113767139987261</v>
      </c>
      <c r="AD243" s="17">
        <v>0.10274189294389401</v>
      </c>
      <c r="AE243" s="17"/>
      <c r="AF243" s="17">
        <v>0.162356141787632</v>
      </c>
      <c r="AG243" s="17">
        <v>0.105251465488746</v>
      </c>
      <c r="AH243" s="17">
        <v>6.6036679969679601E-2</v>
      </c>
      <c r="AI243" s="17">
        <v>5.5671028448766403E-2</v>
      </c>
      <c r="AJ243" s="17">
        <v>8.3151887737343999E-2</v>
      </c>
      <c r="AK243" s="17"/>
      <c r="AL243" s="17">
        <v>0.10297582786543399</v>
      </c>
      <c r="AM243" s="17">
        <v>8.1141532198131597E-2</v>
      </c>
      <c r="AN243" s="17">
        <v>0.18600456761554199</v>
      </c>
      <c r="AO243" s="17"/>
      <c r="AP243" s="17">
        <v>6.9881036181988598E-2</v>
      </c>
      <c r="AQ243" s="17">
        <v>8.6241016470752996E-2</v>
      </c>
      <c r="AR243" s="17">
        <v>9.0792564353198005E-2</v>
      </c>
      <c r="AS243" s="17">
        <v>6.9424439106018698E-2</v>
      </c>
      <c r="AT243" s="17">
        <v>0.22111273185070299</v>
      </c>
      <c r="AU243" s="17"/>
      <c r="AV243" s="17">
        <v>6.4194972291501798E-2</v>
      </c>
      <c r="AW243" s="17">
        <v>8.7326051945300007E-2</v>
      </c>
      <c r="AX243" s="17">
        <v>5.8874502769070101E-2</v>
      </c>
      <c r="AY243" s="17">
        <v>7.0085367160531306E-2</v>
      </c>
      <c r="AZ243" s="17">
        <v>0.24541709849580901</v>
      </c>
    </row>
    <row r="244" spans="2:52" x14ac:dyDescent="0.35">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17"/>
      <c r="AF244" s="17"/>
      <c r="AG244" s="17"/>
      <c r="AH244" s="17"/>
      <c r="AI244" s="17"/>
      <c r="AJ244" s="17"/>
      <c r="AK244" s="17"/>
      <c r="AL244" s="17"/>
      <c r="AM244" s="17"/>
      <c r="AN244" s="17"/>
      <c r="AO244" s="17"/>
      <c r="AP244" s="17"/>
      <c r="AQ244" s="17"/>
      <c r="AR244" s="17"/>
      <c r="AS244" s="17"/>
      <c r="AT244" s="17"/>
      <c r="AU244" s="17"/>
      <c r="AV244" s="17"/>
      <c r="AW244" s="17"/>
      <c r="AX244" s="17"/>
      <c r="AY244" s="17"/>
      <c r="AZ244" s="17"/>
    </row>
    <row r="245" spans="2:52" x14ac:dyDescent="0.35">
      <c r="B245" s="6" t="s">
        <v>190</v>
      </c>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c r="AH245" s="17"/>
      <c r="AI245" s="17"/>
      <c r="AJ245" s="17"/>
      <c r="AK245" s="17"/>
      <c r="AL245" s="17"/>
      <c r="AM245" s="17"/>
      <c r="AN245" s="17"/>
      <c r="AO245" s="17"/>
      <c r="AP245" s="17"/>
      <c r="AQ245" s="17"/>
      <c r="AR245" s="17"/>
      <c r="AS245" s="17"/>
      <c r="AT245" s="17"/>
      <c r="AU245" s="17"/>
      <c r="AV245" s="17"/>
      <c r="AW245" s="17"/>
      <c r="AX245" s="17"/>
      <c r="AY245" s="17"/>
      <c r="AZ245" s="17"/>
    </row>
    <row r="246" spans="2:52" x14ac:dyDescent="0.35">
      <c r="B246" s="24" t="s">
        <v>83</v>
      </c>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17"/>
      <c r="AG246" s="17"/>
      <c r="AH246" s="17"/>
      <c r="AI246" s="17"/>
      <c r="AJ246" s="17"/>
      <c r="AK246" s="17"/>
      <c r="AL246" s="17"/>
      <c r="AM246" s="17"/>
      <c r="AN246" s="17"/>
      <c r="AO246" s="17"/>
      <c r="AP246" s="17"/>
      <c r="AQ246" s="17"/>
      <c r="AR246" s="17"/>
      <c r="AS246" s="17"/>
      <c r="AT246" s="17"/>
      <c r="AU246" s="17"/>
      <c r="AV246" s="17"/>
      <c r="AW246" s="17"/>
      <c r="AX246" s="17"/>
      <c r="AY246" s="17"/>
      <c r="AZ246" s="17"/>
    </row>
    <row r="247" spans="2:52" x14ac:dyDescent="0.35">
      <c r="B247" t="s">
        <v>182</v>
      </c>
      <c r="C247" s="17">
        <v>7.0497070070782195E-2</v>
      </c>
      <c r="D247" s="17">
        <v>8.5786312069191795E-2</v>
      </c>
      <c r="E247" s="17">
        <v>5.5554397523058199E-2</v>
      </c>
      <c r="F247" s="17"/>
      <c r="G247" s="17">
        <v>0.141707864060307</v>
      </c>
      <c r="H247" s="17">
        <v>0.107577189428542</v>
      </c>
      <c r="I247" s="17">
        <v>8.8819908388833704E-2</v>
      </c>
      <c r="J247" s="17">
        <v>5.0083878251838097E-2</v>
      </c>
      <c r="K247" s="17">
        <v>4.2979060395874298E-2</v>
      </c>
      <c r="L247" s="17">
        <v>1.3004066775000401E-2</v>
      </c>
      <c r="M247" s="17"/>
      <c r="N247" s="17">
        <v>8.04348317341749E-2</v>
      </c>
      <c r="O247" s="17">
        <v>4.8921574222500798E-2</v>
      </c>
      <c r="P247" s="17">
        <v>0.106321010306563</v>
      </c>
      <c r="Q247" s="17">
        <v>5.1518308602308403E-2</v>
      </c>
      <c r="R247" s="17"/>
      <c r="S247" s="17">
        <v>0.111662601157467</v>
      </c>
      <c r="T247" s="17">
        <v>4.1082947503558599E-2</v>
      </c>
      <c r="U247" s="17">
        <v>3.1199680832310901E-2</v>
      </c>
      <c r="V247" s="17">
        <v>7.4316946545052706E-2</v>
      </c>
      <c r="W247" s="17">
        <v>7.8788996229150796E-2</v>
      </c>
      <c r="X247" s="17">
        <v>0.109866477350603</v>
      </c>
      <c r="Y247" s="17">
        <v>5.5625696794611802E-2</v>
      </c>
      <c r="Z247" s="17">
        <v>6.8095950844765302E-2</v>
      </c>
      <c r="AA247" s="17">
        <v>7.4753500393005295E-2</v>
      </c>
      <c r="AB247" s="17">
        <v>4.7160780920908099E-2</v>
      </c>
      <c r="AC247" s="17">
        <v>7.0022683106666303E-2</v>
      </c>
      <c r="AD247" s="17">
        <v>5.9777415977201397E-2</v>
      </c>
      <c r="AE247" s="17"/>
      <c r="AF247" s="17">
        <v>5.3207014816217001E-2</v>
      </c>
      <c r="AG247" s="17">
        <v>6.27814750693962E-2</v>
      </c>
      <c r="AH247" s="17">
        <v>9.0989361135365293E-2</v>
      </c>
      <c r="AI247" s="17">
        <v>0.104487459567756</v>
      </c>
      <c r="AJ247" s="17">
        <v>0.154373864271033</v>
      </c>
      <c r="AK247" s="17"/>
      <c r="AL247" s="17">
        <v>6.3665638844612502E-2</v>
      </c>
      <c r="AM247" s="17">
        <v>7.2624150384876601E-2</v>
      </c>
      <c r="AN247" s="17">
        <v>6.8183689489223404E-2</v>
      </c>
      <c r="AO247" s="17"/>
      <c r="AP247" s="17">
        <v>7.0985990586686296E-2</v>
      </c>
      <c r="AQ247" s="17">
        <v>8.6970233130000907E-2</v>
      </c>
      <c r="AR247" s="17">
        <v>4.8919472499266897E-2</v>
      </c>
      <c r="AS247" s="17">
        <v>3.8731570861183798E-2</v>
      </c>
      <c r="AT247" s="17">
        <v>5.3642518373134898E-2</v>
      </c>
      <c r="AU247" s="17"/>
      <c r="AV247" s="17">
        <v>8.3933191346258706E-2</v>
      </c>
      <c r="AW247" s="17">
        <v>8.6007731217027206E-2</v>
      </c>
      <c r="AX247" s="17">
        <v>7.5932898756513795E-2</v>
      </c>
      <c r="AY247" s="17">
        <v>5.7453914050258903E-2</v>
      </c>
      <c r="AZ247" s="17">
        <v>3.8977734822111101E-2</v>
      </c>
    </row>
    <row r="248" spans="2:52" x14ac:dyDescent="0.35">
      <c r="B248" t="s">
        <v>183</v>
      </c>
      <c r="C248" s="17">
        <v>0.14788465218705901</v>
      </c>
      <c r="D248" s="17">
        <v>0.16174800795087299</v>
      </c>
      <c r="E248" s="17">
        <v>0.13441440231510199</v>
      </c>
      <c r="F248" s="17"/>
      <c r="G248" s="17">
        <v>0.25652973646732702</v>
      </c>
      <c r="H248" s="17">
        <v>0.228713969913103</v>
      </c>
      <c r="I248" s="17">
        <v>0.17749116229074899</v>
      </c>
      <c r="J248" s="17">
        <v>0.124134031147597</v>
      </c>
      <c r="K248" s="17">
        <v>7.0793182900921001E-2</v>
      </c>
      <c r="L248" s="17">
        <v>5.6593959669767199E-2</v>
      </c>
      <c r="M248" s="17"/>
      <c r="N248" s="17">
        <v>0.16264791767287501</v>
      </c>
      <c r="O248" s="17">
        <v>0.130846852215522</v>
      </c>
      <c r="P248" s="17">
        <v>0.167767659532924</v>
      </c>
      <c r="Q248" s="17">
        <v>0.132890064829427</v>
      </c>
      <c r="R248" s="17"/>
      <c r="S248" s="17">
        <v>0.20738575926518801</v>
      </c>
      <c r="T248" s="17">
        <v>0.144528029993266</v>
      </c>
      <c r="U248" s="17">
        <v>0.14020828397420801</v>
      </c>
      <c r="V248" s="17">
        <v>0.133440820429121</v>
      </c>
      <c r="W248" s="17">
        <v>0.132687580591139</v>
      </c>
      <c r="X248" s="17">
        <v>0.17056874774530401</v>
      </c>
      <c r="Y248" s="17">
        <v>0.12843844051748801</v>
      </c>
      <c r="Z248" s="17">
        <v>0.15816685240301401</v>
      </c>
      <c r="AA248" s="17">
        <v>0.14865136107929899</v>
      </c>
      <c r="AB248" s="17">
        <v>0.10229226708585901</v>
      </c>
      <c r="AC248" s="17">
        <v>0.129979520597443</v>
      </c>
      <c r="AD248" s="17">
        <v>0.11792288811010899</v>
      </c>
      <c r="AE248" s="17"/>
      <c r="AF248" s="17">
        <v>0.13089463289482001</v>
      </c>
      <c r="AG248" s="17">
        <v>0.13777062329468101</v>
      </c>
      <c r="AH248" s="17">
        <v>0.16831661747921201</v>
      </c>
      <c r="AI248" s="17">
        <v>0.21996562466393799</v>
      </c>
      <c r="AJ248" s="17">
        <v>9.8770331826599805E-2</v>
      </c>
      <c r="AK248" s="17"/>
      <c r="AL248" s="17">
        <v>0.125249270602805</v>
      </c>
      <c r="AM248" s="17">
        <v>0.158146723741555</v>
      </c>
      <c r="AN248" s="17">
        <v>0.129342297236195</v>
      </c>
      <c r="AO248" s="17"/>
      <c r="AP248" s="17">
        <v>0.130806941747413</v>
      </c>
      <c r="AQ248" s="17">
        <v>0.191652490234309</v>
      </c>
      <c r="AR248" s="17">
        <v>0.159678310505288</v>
      </c>
      <c r="AS248" s="17">
        <v>0.15316043249259401</v>
      </c>
      <c r="AT248" s="17">
        <v>0.110718785413911</v>
      </c>
      <c r="AU248" s="17"/>
      <c r="AV248" s="17">
        <v>0.157129983411157</v>
      </c>
      <c r="AW248" s="17">
        <v>0.188695313505201</v>
      </c>
      <c r="AX248" s="17">
        <v>0.156504294601957</v>
      </c>
      <c r="AY248" s="17">
        <v>0.101380913501649</v>
      </c>
      <c r="AZ248" s="17">
        <v>7.4360721312992997E-2</v>
      </c>
    </row>
    <row r="249" spans="2:52" x14ac:dyDescent="0.35">
      <c r="B249" t="s">
        <v>184</v>
      </c>
      <c r="C249" s="17">
        <v>0.21442994509532101</v>
      </c>
      <c r="D249" s="17">
        <v>0.200327087770482</v>
      </c>
      <c r="E249" s="17">
        <v>0.22821400885436999</v>
      </c>
      <c r="F249" s="17"/>
      <c r="G249" s="17">
        <v>0.27635390171263502</v>
      </c>
      <c r="H249" s="17">
        <v>0.25824662846785601</v>
      </c>
      <c r="I249" s="17">
        <v>0.22944945010210999</v>
      </c>
      <c r="J249" s="17">
        <v>0.21123400081219501</v>
      </c>
      <c r="K249" s="17">
        <v>0.19664758767428001</v>
      </c>
      <c r="L249" s="17">
        <v>0.13978571100067</v>
      </c>
      <c r="M249" s="17"/>
      <c r="N249" s="17">
        <v>0.168213239647832</v>
      </c>
      <c r="O249" s="17">
        <v>0.21792202095062199</v>
      </c>
      <c r="P249" s="17">
        <v>0.238133660868004</v>
      </c>
      <c r="Q249" s="17">
        <v>0.24045918819397799</v>
      </c>
      <c r="R249" s="17"/>
      <c r="S249" s="17">
        <v>0.23230167210028099</v>
      </c>
      <c r="T249" s="17">
        <v>0.21768281256738001</v>
      </c>
      <c r="U249" s="17">
        <v>0.194984698173019</v>
      </c>
      <c r="V249" s="17">
        <v>0.23637578861248601</v>
      </c>
      <c r="W249" s="17">
        <v>0.245055887695595</v>
      </c>
      <c r="X249" s="17">
        <v>0.19180263179103499</v>
      </c>
      <c r="Y249" s="17">
        <v>0.18312866626544799</v>
      </c>
      <c r="Z249" s="17">
        <v>0.20990395947273599</v>
      </c>
      <c r="AA249" s="17">
        <v>0.24067193067429599</v>
      </c>
      <c r="AB249" s="17">
        <v>0.19783884492213299</v>
      </c>
      <c r="AC249" s="17">
        <v>0.17931880129071801</v>
      </c>
      <c r="AD249" s="17">
        <v>0.200947467844593</v>
      </c>
      <c r="AE249" s="17"/>
      <c r="AF249" s="17">
        <v>0.21855097471243801</v>
      </c>
      <c r="AG249" s="17">
        <v>0.23128586769610299</v>
      </c>
      <c r="AH249" s="17">
        <v>0.20903380234531899</v>
      </c>
      <c r="AI249" s="17">
        <v>0.181219117799063</v>
      </c>
      <c r="AJ249" s="17">
        <v>0.189567087440316</v>
      </c>
      <c r="AK249" s="17"/>
      <c r="AL249" s="17">
        <v>0.19443909222136399</v>
      </c>
      <c r="AM249" s="17">
        <v>0.190447577758704</v>
      </c>
      <c r="AN249" s="17">
        <v>0.26612557055757702</v>
      </c>
      <c r="AO249" s="17"/>
      <c r="AP249" s="17">
        <v>0.19300371920527001</v>
      </c>
      <c r="AQ249" s="17">
        <v>0.22271381206114299</v>
      </c>
      <c r="AR249" s="17">
        <v>0.13703969734763899</v>
      </c>
      <c r="AS249" s="17">
        <v>0.17770415341265999</v>
      </c>
      <c r="AT249" s="17">
        <v>0.25844977396151803</v>
      </c>
      <c r="AU249" s="17"/>
      <c r="AV249" s="17">
        <v>0.18080986464058901</v>
      </c>
      <c r="AW249" s="17">
        <v>0.21829928841216401</v>
      </c>
      <c r="AX249" s="17">
        <v>0.15691695976302</v>
      </c>
      <c r="AY249" s="17">
        <v>0.26756854124874202</v>
      </c>
      <c r="AZ249" s="17">
        <v>0.18721343766099399</v>
      </c>
    </row>
    <row r="250" spans="2:52" x14ac:dyDescent="0.35">
      <c r="B250" t="s">
        <v>185</v>
      </c>
      <c r="C250" s="17">
        <v>0.26778304492286997</v>
      </c>
      <c r="D250" s="17">
        <v>0.258904852120588</v>
      </c>
      <c r="E250" s="17">
        <v>0.27608448518264</v>
      </c>
      <c r="F250" s="17"/>
      <c r="G250" s="17">
        <v>0.15823759643034699</v>
      </c>
      <c r="H250" s="17">
        <v>0.19207474997149801</v>
      </c>
      <c r="I250" s="17">
        <v>0.238054235857275</v>
      </c>
      <c r="J250" s="17">
        <v>0.29030669925765801</v>
      </c>
      <c r="K250" s="17">
        <v>0.31370445127226498</v>
      </c>
      <c r="L250" s="17">
        <v>0.37751742746678002</v>
      </c>
      <c r="M250" s="17"/>
      <c r="N250" s="17">
        <v>0.29076610520895402</v>
      </c>
      <c r="O250" s="17">
        <v>0.27466158757040199</v>
      </c>
      <c r="P250" s="17">
        <v>0.238913670807852</v>
      </c>
      <c r="Q250" s="17">
        <v>0.263382891880376</v>
      </c>
      <c r="R250" s="17"/>
      <c r="S250" s="17">
        <v>0.221447064728543</v>
      </c>
      <c r="T250" s="17">
        <v>0.27647563421280202</v>
      </c>
      <c r="U250" s="17">
        <v>0.31962645351332503</v>
      </c>
      <c r="V250" s="17">
        <v>0.24066684619402401</v>
      </c>
      <c r="W250" s="17">
        <v>0.263751771577653</v>
      </c>
      <c r="X250" s="17">
        <v>0.24013166319638701</v>
      </c>
      <c r="Y250" s="17">
        <v>0.29063969565756398</v>
      </c>
      <c r="Z250" s="17">
        <v>0.30316559278020999</v>
      </c>
      <c r="AA250" s="17">
        <v>0.26333462831506099</v>
      </c>
      <c r="AB250" s="17">
        <v>0.327706797152652</v>
      </c>
      <c r="AC250" s="17">
        <v>0.21953701113816201</v>
      </c>
      <c r="AD250" s="17">
        <v>0.29063676359852603</v>
      </c>
      <c r="AE250" s="17"/>
      <c r="AF250" s="17">
        <v>0.27245261602779097</v>
      </c>
      <c r="AG250" s="17">
        <v>0.27753540461003501</v>
      </c>
      <c r="AH250" s="17">
        <v>0.259884044641362</v>
      </c>
      <c r="AI250" s="17">
        <v>0.246858896181503</v>
      </c>
      <c r="AJ250" s="17">
        <v>0.235929238176872</v>
      </c>
      <c r="AK250" s="17"/>
      <c r="AL250" s="17">
        <v>0.31800543927492603</v>
      </c>
      <c r="AM250" s="17">
        <v>0.26320936039899101</v>
      </c>
      <c r="AN250" s="17">
        <v>0.228943935273973</v>
      </c>
      <c r="AO250" s="17"/>
      <c r="AP250" s="17">
        <v>0.31802372580123001</v>
      </c>
      <c r="AQ250" s="17">
        <v>0.240998674633809</v>
      </c>
      <c r="AR250" s="17">
        <v>0.30215633932251801</v>
      </c>
      <c r="AS250" s="17">
        <v>0.23029244318305001</v>
      </c>
      <c r="AT250" s="17">
        <v>0.22617225778726499</v>
      </c>
      <c r="AU250" s="17"/>
      <c r="AV250" s="17">
        <v>0.31059048404030698</v>
      </c>
      <c r="AW250" s="17">
        <v>0.24809322329062</v>
      </c>
      <c r="AX250" s="17">
        <v>0.33556838696311297</v>
      </c>
      <c r="AY250" s="17">
        <v>0.29045896527440701</v>
      </c>
      <c r="AZ250" s="17">
        <v>0.253141676125895</v>
      </c>
    </row>
    <row r="251" spans="2:52" x14ac:dyDescent="0.35">
      <c r="B251" t="s">
        <v>186</v>
      </c>
      <c r="C251" s="17">
        <v>0.20184384663862101</v>
      </c>
      <c r="D251" s="17">
        <v>0.218327018396553</v>
      </c>
      <c r="E251" s="17">
        <v>0.18703393378275701</v>
      </c>
      <c r="F251" s="17"/>
      <c r="G251" s="17">
        <v>7.0964459394327994E-2</v>
      </c>
      <c r="H251" s="17">
        <v>0.109211456776194</v>
      </c>
      <c r="I251" s="17">
        <v>0.147266419904341</v>
      </c>
      <c r="J251" s="17">
        <v>0.20934184855321</v>
      </c>
      <c r="K251" s="17">
        <v>0.27824282406143003</v>
      </c>
      <c r="L251" s="17">
        <v>0.35157023660544301</v>
      </c>
      <c r="M251" s="17"/>
      <c r="N251" s="17">
        <v>0.240245744818467</v>
      </c>
      <c r="O251" s="17">
        <v>0.216379433926259</v>
      </c>
      <c r="P251" s="17">
        <v>0.158799274976234</v>
      </c>
      <c r="Q251" s="17">
        <v>0.180547992874389</v>
      </c>
      <c r="R251" s="17"/>
      <c r="S251" s="17">
        <v>0.13472672252995499</v>
      </c>
      <c r="T251" s="17">
        <v>0.217757240958936</v>
      </c>
      <c r="U251" s="17">
        <v>0.24350770384324499</v>
      </c>
      <c r="V251" s="17">
        <v>0.21247250129926601</v>
      </c>
      <c r="W251" s="17">
        <v>0.18947176016782399</v>
      </c>
      <c r="X251" s="17">
        <v>0.16882488288374201</v>
      </c>
      <c r="Y251" s="17">
        <v>0.230283206977212</v>
      </c>
      <c r="Z251" s="17">
        <v>0.180989602412504</v>
      </c>
      <c r="AA251" s="17">
        <v>0.17679538178963</v>
      </c>
      <c r="AB251" s="17">
        <v>0.24254437767255599</v>
      </c>
      <c r="AC251" s="17">
        <v>0.27448899376200903</v>
      </c>
      <c r="AD251" s="17">
        <v>0.23167060667209999</v>
      </c>
      <c r="AE251" s="17"/>
      <c r="AF251" s="17">
        <v>0.18251026418643701</v>
      </c>
      <c r="AG251" s="17">
        <v>0.19418052461079199</v>
      </c>
      <c r="AH251" s="17">
        <v>0.20681932026463701</v>
      </c>
      <c r="AI251" s="17">
        <v>0.194024225605328</v>
      </c>
      <c r="AJ251" s="17">
        <v>0.24209222564235799</v>
      </c>
      <c r="AK251" s="17"/>
      <c r="AL251" s="17">
        <v>0.22695535968008801</v>
      </c>
      <c r="AM251" s="17">
        <v>0.23866417444711899</v>
      </c>
      <c r="AN251" s="17">
        <v>0.12878238736932299</v>
      </c>
      <c r="AO251" s="17"/>
      <c r="AP251" s="17">
        <v>0.235083767738611</v>
      </c>
      <c r="AQ251" s="17">
        <v>0.18454017276923401</v>
      </c>
      <c r="AR251" s="17">
        <v>0.262674126490544</v>
      </c>
      <c r="AS251" s="17">
        <v>0.274030569293927</v>
      </c>
      <c r="AT251" s="17">
        <v>0.13436534652964699</v>
      </c>
      <c r="AU251" s="17"/>
      <c r="AV251" s="17">
        <v>0.208788448770412</v>
      </c>
      <c r="AW251" s="17">
        <v>0.179290981164512</v>
      </c>
      <c r="AX251" s="17">
        <v>0.213714614785419</v>
      </c>
      <c r="AY251" s="17">
        <v>0.22932416169723199</v>
      </c>
      <c r="AZ251" s="17">
        <v>0.220516323894315</v>
      </c>
    </row>
    <row r="252" spans="2:52" x14ac:dyDescent="0.35">
      <c r="B252" t="s">
        <v>96</v>
      </c>
      <c r="C252" s="17">
        <v>9.7561441085347395E-2</v>
      </c>
      <c r="D252" s="17">
        <v>7.4906721692312495E-2</v>
      </c>
      <c r="E252" s="17">
        <v>0.118698772342073</v>
      </c>
      <c r="F252" s="17"/>
      <c r="G252" s="17">
        <v>9.6206441935056494E-2</v>
      </c>
      <c r="H252" s="17">
        <v>0.104176005442807</v>
      </c>
      <c r="I252" s="17">
        <v>0.118918823456692</v>
      </c>
      <c r="J252" s="17">
        <v>0.114899541977502</v>
      </c>
      <c r="K252" s="17">
        <v>9.76328936952294E-2</v>
      </c>
      <c r="L252" s="17">
        <v>6.15285984823397E-2</v>
      </c>
      <c r="M252" s="17"/>
      <c r="N252" s="17">
        <v>5.7692160917696501E-2</v>
      </c>
      <c r="O252" s="17">
        <v>0.11126853111469399</v>
      </c>
      <c r="P252" s="17">
        <v>9.0064723508422803E-2</v>
      </c>
      <c r="Q252" s="17">
        <v>0.13120155361952199</v>
      </c>
      <c r="R252" s="17"/>
      <c r="S252" s="17">
        <v>9.24761802185666E-2</v>
      </c>
      <c r="T252" s="17">
        <v>0.102473334764057</v>
      </c>
      <c r="U252" s="17">
        <v>7.0473179663892799E-2</v>
      </c>
      <c r="V252" s="17">
        <v>0.102727096920049</v>
      </c>
      <c r="W252" s="17">
        <v>9.0244003738638001E-2</v>
      </c>
      <c r="X252" s="17">
        <v>0.11880559703292801</v>
      </c>
      <c r="Y252" s="17">
        <v>0.111884293787675</v>
      </c>
      <c r="Z252" s="17">
        <v>7.9678042086771497E-2</v>
      </c>
      <c r="AA252" s="17">
        <v>9.5793197748709105E-2</v>
      </c>
      <c r="AB252" s="17">
        <v>8.2456932245892206E-2</v>
      </c>
      <c r="AC252" s="17">
        <v>0.126652990105002</v>
      </c>
      <c r="AD252" s="17">
        <v>9.9044857797471006E-2</v>
      </c>
      <c r="AE252" s="17"/>
      <c r="AF252" s="17">
        <v>0.142384497362297</v>
      </c>
      <c r="AG252" s="17">
        <v>9.6446104718991996E-2</v>
      </c>
      <c r="AH252" s="17">
        <v>6.4956854134105804E-2</v>
      </c>
      <c r="AI252" s="17">
        <v>5.3444676182412297E-2</v>
      </c>
      <c r="AJ252" s="17">
        <v>7.9267252642821806E-2</v>
      </c>
      <c r="AK252" s="17"/>
      <c r="AL252" s="17">
        <v>7.1685199376203407E-2</v>
      </c>
      <c r="AM252" s="17">
        <v>7.6908013268754905E-2</v>
      </c>
      <c r="AN252" s="17">
        <v>0.17862212007370801</v>
      </c>
      <c r="AO252" s="17"/>
      <c r="AP252" s="17">
        <v>5.2095854920789303E-2</v>
      </c>
      <c r="AQ252" s="17">
        <v>7.3124617171504702E-2</v>
      </c>
      <c r="AR252" s="17">
        <v>8.9532053834743594E-2</v>
      </c>
      <c r="AS252" s="17">
        <v>0.12608083075658499</v>
      </c>
      <c r="AT252" s="17">
        <v>0.216651317934523</v>
      </c>
      <c r="AU252" s="17"/>
      <c r="AV252" s="17">
        <v>5.8748027791276698E-2</v>
      </c>
      <c r="AW252" s="17">
        <v>7.9613462410475899E-2</v>
      </c>
      <c r="AX252" s="17">
        <v>6.1362845129977903E-2</v>
      </c>
      <c r="AY252" s="17">
        <v>5.3813504227711001E-2</v>
      </c>
      <c r="AZ252" s="17">
        <v>0.225790106183692</v>
      </c>
    </row>
    <row r="253" spans="2:52" x14ac:dyDescent="0.35">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c r="AB253" s="17"/>
      <c r="AC253" s="17"/>
      <c r="AD253" s="17"/>
      <c r="AE253" s="17"/>
      <c r="AF253" s="17"/>
      <c r="AG253" s="17"/>
      <c r="AH253" s="17"/>
      <c r="AI253" s="17"/>
      <c r="AJ253" s="17"/>
      <c r="AK253" s="17"/>
      <c r="AL253" s="17"/>
      <c r="AM253" s="17"/>
      <c r="AN253" s="17"/>
      <c r="AO253" s="17"/>
      <c r="AP253" s="17"/>
      <c r="AQ253" s="17"/>
      <c r="AR253" s="17"/>
      <c r="AS253" s="17"/>
      <c r="AT253" s="17"/>
      <c r="AU253" s="17"/>
      <c r="AV253" s="17"/>
      <c r="AW253" s="17"/>
      <c r="AX253" s="17"/>
      <c r="AY253" s="17"/>
      <c r="AZ253" s="17"/>
    </row>
    <row r="254" spans="2:52" x14ac:dyDescent="0.35">
      <c r="B254" s="6" t="s">
        <v>191</v>
      </c>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E254" s="17"/>
      <c r="AF254" s="17"/>
      <c r="AG254" s="17"/>
      <c r="AH254" s="17"/>
      <c r="AI254" s="17"/>
      <c r="AJ254" s="17"/>
      <c r="AK254" s="17"/>
      <c r="AL254" s="17"/>
      <c r="AM254" s="17"/>
      <c r="AN254" s="17"/>
      <c r="AO254" s="17"/>
      <c r="AP254" s="17"/>
      <c r="AQ254" s="17"/>
      <c r="AR254" s="17"/>
      <c r="AS254" s="17"/>
      <c r="AT254" s="17"/>
      <c r="AU254" s="17"/>
      <c r="AV254" s="17"/>
      <c r="AW254" s="17"/>
      <c r="AX254" s="17"/>
      <c r="AY254" s="17"/>
      <c r="AZ254" s="17"/>
    </row>
    <row r="255" spans="2:52" x14ac:dyDescent="0.35">
      <c r="B255" s="24" t="s">
        <v>83</v>
      </c>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E255" s="17"/>
      <c r="AF255" s="17"/>
      <c r="AG255" s="17"/>
      <c r="AH255" s="17"/>
      <c r="AI255" s="17"/>
      <c r="AJ255" s="17"/>
      <c r="AK255" s="17"/>
      <c r="AL255" s="17"/>
      <c r="AM255" s="17"/>
      <c r="AN255" s="17"/>
      <c r="AO255" s="17"/>
      <c r="AP255" s="17"/>
      <c r="AQ255" s="17"/>
      <c r="AR255" s="17"/>
      <c r="AS255" s="17"/>
      <c r="AT255" s="17"/>
      <c r="AU255" s="17"/>
      <c r="AV255" s="17"/>
      <c r="AW255" s="17"/>
      <c r="AX255" s="17"/>
      <c r="AY255" s="17"/>
      <c r="AZ255" s="17"/>
    </row>
    <row r="256" spans="2:52" x14ac:dyDescent="0.35">
      <c r="B256" t="s">
        <v>182</v>
      </c>
      <c r="C256" s="17">
        <v>0.11333262978964399</v>
      </c>
      <c r="D256" s="17">
        <v>0.122105893439183</v>
      </c>
      <c r="E256" s="17">
        <v>0.105487055071632</v>
      </c>
      <c r="F256" s="17"/>
      <c r="G256" s="17">
        <v>0.15305541150309801</v>
      </c>
      <c r="H256" s="17">
        <v>0.13464284414868499</v>
      </c>
      <c r="I256" s="17">
        <v>0.106688476039302</v>
      </c>
      <c r="J256" s="17">
        <v>0.10479518756359101</v>
      </c>
      <c r="K256" s="17">
        <v>0.107788659570191</v>
      </c>
      <c r="L256" s="17">
        <v>8.55957447950602E-2</v>
      </c>
      <c r="M256" s="17"/>
      <c r="N256" s="17">
        <v>0.12180186389811901</v>
      </c>
      <c r="O256" s="17">
        <v>9.9307181330334907E-2</v>
      </c>
      <c r="P256" s="17">
        <v>0.129938566222004</v>
      </c>
      <c r="Q256" s="17">
        <v>0.104528534340761</v>
      </c>
      <c r="R256" s="17"/>
      <c r="S256" s="17">
        <v>0.177668172771486</v>
      </c>
      <c r="T256" s="17">
        <v>8.8073602616045896E-2</v>
      </c>
      <c r="U256" s="17">
        <v>8.4753630982516398E-2</v>
      </c>
      <c r="V256" s="17">
        <v>0.144464309932402</v>
      </c>
      <c r="W256" s="17">
        <v>9.8700092095361305E-2</v>
      </c>
      <c r="X256" s="17">
        <v>0.12333533971479201</v>
      </c>
      <c r="Y256" s="17">
        <v>7.4316995270636801E-2</v>
      </c>
      <c r="Z256" s="17">
        <v>8.5089270754762802E-2</v>
      </c>
      <c r="AA256" s="17">
        <v>0.115993898937923</v>
      </c>
      <c r="AB256" s="17">
        <v>6.4634448138145395E-2</v>
      </c>
      <c r="AC256" s="17">
        <v>0.15524096665987899</v>
      </c>
      <c r="AD256" s="17">
        <v>0.11769431357445199</v>
      </c>
      <c r="AE256" s="17"/>
      <c r="AF256" s="17">
        <v>0.120658879825643</v>
      </c>
      <c r="AG256" s="17">
        <v>9.90234344349646E-2</v>
      </c>
      <c r="AH256" s="17">
        <v>0.108784054480387</v>
      </c>
      <c r="AI256" s="17">
        <v>0.128444709106705</v>
      </c>
      <c r="AJ256" s="17">
        <v>0.24401920714957501</v>
      </c>
      <c r="AK256" s="17"/>
      <c r="AL256" s="17">
        <v>0.148868699533932</v>
      </c>
      <c r="AM256" s="17">
        <v>9.2836809550278607E-2</v>
      </c>
      <c r="AN256" s="17">
        <v>9.5258344410461396E-2</v>
      </c>
      <c r="AO256" s="17"/>
      <c r="AP256" s="17">
        <v>0.14546634423105601</v>
      </c>
      <c r="AQ256" s="17">
        <v>0.106275278681889</v>
      </c>
      <c r="AR256" s="17">
        <v>8.7756286641011094E-2</v>
      </c>
      <c r="AS256" s="17">
        <v>0.28313236396834601</v>
      </c>
      <c r="AT256" s="17">
        <v>7.9428388474780801E-2</v>
      </c>
      <c r="AU256" s="17"/>
      <c r="AV256" s="17">
        <v>0.14366994807340999</v>
      </c>
      <c r="AW256" s="17">
        <v>9.9515740303004002E-2</v>
      </c>
      <c r="AX256" s="17">
        <v>0.11301626863535</v>
      </c>
      <c r="AY256" s="17">
        <v>0.21580516358635299</v>
      </c>
      <c r="AZ256" s="17">
        <v>5.9846261184328599E-2</v>
      </c>
    </row>
    <row r="257" spans="2:52" x14ac:dyDescent="0.35">
      <c r="B257" t="s">
        <v>183</v>
      </c>
      <c r="C257" s="17">
        <v>0.19496353209758999</v>
      </c>
      <c r="D257" s="17">
        <v>0.22454537688714901</v>
      </c>
      <c r="E257" s="17">
        <v>0.16641622472144599</v>
      </c>
      <c r="F257" s="17"/>
      <c r="G257" s="17">
        <v>0.24347264162037199</v>
      </c>
      <c r="H257" s="17">
        <v>0.24933207230257501</v>
      </c>
      <c r="I257" s="17">
        <v>0.20488360096882599</v>
      </c>
      <c r="J257" s="17">
        <v>0.17674429088009699</v>
      </c>
      <c r="K257" s="17">
        <v>0.15456969579625501</v>
      </c>
      <c r="L257" s="17">
        <v>0.15217184054007399</v>
      </c>
      <c r="M257" s="17"/>
      <c r="N257" s="17">
        <v>0.183111668461687</v>
      </c>
      <c r="O257" s="17">
        <v>0.19575122842451201</v>
      </c>
      <c r="P257" s="17">
        <v>0.22351128296831199</v>
      </c>
      <c r="Q257" s="17">
        <v>0.18412426655053801</v>
      </c>
      <c r="R257" s="17"/>
      <c r="S257" s="17">
        <v>0.217690479444449</v>
      </c>
      <c r="T257" s="17">
        <v>0.21262259962048299</v>
      </c>
      <c r="U257" s="17">
        <v>0.180691363298223</v>
      </c>
      <c r="V257" s="17">
        <v>0.180373187348839</v>
      </c>
      <c r="W257" s="17">
        <v>0.211882781266058</v>
      </c>
      <c r="X257" s="17">
        <v>0.20367231142227099</v>
      </c>
      <c r="Y257" s="17">
        <v>0.191389649315414</v>
      </c>
      <c r="Z257" s="17">
        <v>0.203207064071804</v>
      </c>
      <c r="AA257" s="17">
        <v>0.19951637283115101</v>
      </c>
      <c r="AB257" s="17">
        <v>0.15455037058957199</v>
      </c>
      <c r="AC257" s="17">
        <v>0.175664656155958</v>
      </c>
      <c r="AD257" s="17">
        <v>0.163855188723013</v>
      </c>
      <c r="AE257" s="17"/>
      <c r="AF257" s="17">
        <v>0.20825627472119801</v>
      </c>
      <c r="AG257" s="17">
        <v>0.19346101127123999</v>
      </c>
      <c r="AH257" s="17">
        <v>0.207845892752126</v>
      </c>
      <c r="AI257" s="17">
        <v>0.20241504637565999</v>
      </c>
      <c r="AJ257" s="17">
        <v>0.143374740698585</v>
      </c>
      <c r="AK257" s="17"/>
      <c r="AL257" s="17">
        <v>0.20515563819291699</v>
      </c>
      <c r="AM257" s="17">
        <v>0.19194596474576001</v>
      </c>
      <c r="AN257" s="17">
        <v>0.175723210454166</v>
      </c>
      <c r="AO257" s="17"/>
      <c r="AP257" s="17">
        <v>0.21809811227200401</v>
      </c>
      <c r="AQ257" s="17">
        <v>0.21563189395434801</v>
      </c>
      <c r="AR257" s="17">
        <v>0.15479052567736401</v>
      </c>
      <c r="AS257" s="17">
        <v>0.24812074831619901</v>
      </c>
      <c r="AT257" s="17">
        <v>0.143298593969687</v>
      </c>
      <c r="AU257" s="17"/>
      <c r="AV257" s="17">
        <v>0.23490662546872801</v>
      </c>
      <c r="AW257" s="17">
        <v>0.208537122481774</v>
      </c>
      <c r="AX257" s="17">
        <v>0.170973867827965</v>
      </c>
      <c r="AY257" s="17">
        <v>0.22100787887738099</v>
      </c>
      <c r="AZ257" s="17">
        <v>0.1174774767203</v>
      </c>
    </row>
    <row r="258" spans="2:52" x14ac:dyDescent="0.35">
      <c r="B258" t="s">
        <v>184</v>
      </c>
      <c r="C258" s="17">
        <v>0.26837503460737999</v>
      </c>
      <c r="D258" s="17">
        <v>0.26669343393515399</v>
      </c>
      <c r="E258" s="17">
        <v>0.26969732595903601</v>
      </c>
      <c r="F258" s="17"/>
      <c r="G258" s="17">
        <v>0.22949670045989801</v>
      </c>
      <c r="H258" s="17">
        <v>0.214682392487901</v>
      </c>
      <c r="I258" s="17">
        <v>0.26692967042242099</v>
      </c>
      <c r="J258" s="17">
        <v>0.30725715752212601</v>
      </c>
      <c r="K258" s="17">
        <v>0.29664146317527801</v>
      </c>
      <c r="L258" s="17">
        <v>0.28866063098738398</v>
      </c>
      <c r="M258" s="17"/>
      <c r="N258" s="17">
        <v>0.26206056006909101</v>
      </c>
      <c r="O258" s="17">
        <v>0.26998929847355901</v>
      </c>
      <c r="P258" s="17">
        <v>0.26554244850312803</v>
      </c>
      <c r="Q258" s="17">
        <v>0.27420731584309799</v>
      </c>
      <c r="R258" s="17"/>
      <c r="S258" s="17">
        <v>0.23536461299307901</v>
      </c>
      <c r="T258" s="17">
        <v>0.26733199051731299</v>
      </c>
      <c r="U258" s="17">
        <v>0.27232617810840198</v>
      </c>
      <c r="V258" s="17">
        <v>0.29627780242410101</v>
      </c>
      <c r="W258" s="17">
        <v>0.33923795765471498</v>
      </c>
      <c r="X258" s="17">
        <v>0.26514893523620903</v>
      </c>
      <c r="Y258" s="17">
        <v>0.25913371572368299</v>
      </c>
      <c r="Z258" s="17">
        <v>0.25535301563228302</v>
      </c>
      <c r="AA258" s="17">
        <v>0.276271448699347</v>
      </c>
      <c r="AB258" s="17">
        <v>0.28192446971992802</v>
      </c>
      <c r="AC258" s="17">
        <v>0.22859167299340899</v>
      </c>
      <c r="AD258" s="17">
        <v>0.21573569993914199</v>
      </c>
      <c r="AE258" s="17"/>
      <c r="AF258" s="17">
        <v>0.28348894322884699</v>
      </c>
      <c r="AG258" s="17">
        <v>0.26391485947166499</v>
      </c>
      <c r="AH258" s="17">
        <v>0.25560468526188401</v>
      </c>
      <c r="AI258" s="17">
        <v>0.232065456993644</v>
      </c>
      <c r="AJ258" s="17">
        <v>0.22054369522442199</v>
      </c>
      <c r="AK258" s="17"/>
      <c r="AL258" s="17">
        <v>0.29542628456315001</v>
      </c>
      <c r="AM258" s="17">
        <v>0.26104064539966298</v>
      </c>
      <c r="AN258" s="17">
        <v>0.25267662076715303</v>
      </c>
      <c r="AO258" s="17"/>
      <c r="AP258" s="17">
        <v>0.27575733806486102</v>
      </c>
      <c r="AQ258" s="17">
        <v>0.25928846900369101</v>
      </c>
      <c r="AR258" s="17">
        <v>0.29341831602847901</v>
      </c>
      <c r="AS258" s="17">
        <v>0.20896700896658699</v>
      </c>
      <c r="AT258" s="17">
        <v>0.26469449616146001</v>
      </c>
      <c r="AU258" s="17"/>
      <c r="AV258" s="17">
        <v>0.279461884087781</v>
      </c>
      <c r="AW258" s="17">
        <v>0.264518890684733</v>
      </c>
      <c r="AX258" s="17">
        <v>0.26896084627382699</v>
      </c>
      <c r="AY258" s="17">
        <v>0.27342576159938198</v>
      </c>
      <c r="AZ258" s="17">
        <v>0.27276826810725002</v>
      </c>
    </row>
    <row r="259" spans="2:52" x14ac:dyDescent="0.35">
      <c r="B259" t="s">
        <v>185</v>
      </c>
      <c r="C259" s="17">
        <v>0.23242569795365101</v>
      </c>
      <c r="D259" s="17">
        <v>0.216158362950015</v>
      </c>
      <c r="E259" s="17">
        <v>0.24886858037710999</v>
      </c>
      <c r="F259" s="17"/>
      <c r="G259" s="17">
        <v>0.19712243903768401</v>
      </c>
      <c r="H259" s="17">
        <v>0.203792138804433</v>
      </c>
      <c r="I259" s="17">
        <v>0.23863724714168399</v>
      </c>
      <c r="J259" s="17">
        <v>0.20735649029398401</v>
      </c>
      <c r="K259" s="17">
        <v>0.24566218146741001</v>
      </c>
      <c r="L259" s="17">
        <v>0.285687007295998</v>
      </c>
      <c r="M259" s="17"/>
      <c r="N259" s="17">
        <v>0.267104479476653</v>
      </c>
      <c r="O259" s="17">
        <v>0.232084398075419</v>
      </c>
      <c r="P259" s="17">
        <v>0.22084512330601699</v>
      </c>
      <c r="Q259" s="17">
        <v>0.20625509877640399</v>
      </c>
      <c r="R259" s="17"/>
      <c r="S259" s="17">
        <v>0.200246075234257</v>
      </c>
      <c r="T259" s="17">
        <v>0.242583663221452</v>
      </c>
      <c r="U259" s="17">
        <v>0.28562102604552903</v>
      </c>
      <c r="V259" s="17">
        <v>0.20011781521805799</v>
      </c>
      <c r="W259" s="17">
        <v>0.17473458061584801</v>
      </c>
      <c r="X259" s="17">
        <v>0.197914963287387</v>
      </c>
      <c r="Y259" s="17">
        <v>0.25671482681187402</v>
      </c>
      <c r="Z259" s="17">
        <v>0.27992348574865</v>
      </c>
      <c r="AA259" s="17">
        <v>0.206845982492917</v>
      </c>
      <c r="AB259" s="17">
        <v>0.30479198530761897</v>
      </c>
      <c r="AC259" s="17">
        <v>0.24595038560551999</v>
      </c>
      <c r="AD259" s="17">
        <v>0.25785568169795497</v>
      </c>
      <c r="AE259" s="17"/>
      <c r="AF259" s="17">
        <v>0.18843477292234101</v>
      </c>
      <c r="AG259" s="17">
        <v>0.24751063506906701</v>
      </c>
      <c r="AH259" s="17">
        <v>0.262881524041578</v>
      </c>
      <c r="AI259" s="17">
        <v>0.26084467574929399</v>
      </c>
      <c r="AJ259" s="17">
        <v>0.18828071596087601</v>
      </c>
      <c r="AK259" s="17"/>
      <c r="AL259" s="17">
        <v>0.20282185446463499</v>
      </c>
      <c r="AM259" s="17">
        <v>0.26549321182567798</v>
      </c>
      <c r="AN259" s="17">
        <v>0.21393812775777099</v>
      </c>
      <c r="AO259" s="17"/>
      <c r="AP259" s="17">
        <v>0.221732135932727</v>
      </c>
      <c r="AQ259" s="17">
        <v>0.236903428324543</v>
      </c>
      <c r="AR259" s="17">
        <v>0.29717912445559203</v>
      </c>
      <c r="AS259" s="17">
        <v>5.3493368949911302E-2</v>
      </c>
      <c r="AT259" s="17">
        <v>0.219976620514935</v>
      </c>
      <c r="AU259" s="17"/>
      <c r="AV259" s="17">
        <v>0.21774322945854899</v>
      </c>
      <c r="AW259" s="17">
        <v>0.25033382906085599</v>
      </c>
      <c r="AX259" s="17">
        <v>0.29145021212989902</v>
      </c>
      <c r="AY259" s="17">
        <v>0.15140378697624901</v>
      </c>
      <c r="AZ259" s="17">
        <v>0.242935802495056</v>
      </c>
    </row>
    <row r="260" spans="2:52" x14ac:dyDescent="0.35">
      <c r="B260" t="s">
        <v>186</v>
      </c>
      <c r="C260" s="17">
        <v>9.1797350213917606E-2</v>
      </c>
      <c r="D260" s="17">
        <v>9.1609992630411696E-2</v>
      </c>
      <c r="E260" s="17">
        <v>9.2102411222210107E-2</v>
      </c>
      <c r="F260" s="17"/>
      <c r="G260" s="17">
        <v>9.4179183939137295E-2</v>
      </c>
      <c r="H260" s="17">
        <v>0.100243691991803</v>
      </c>
      <c r="I260" s="17">
        <v>7.2161591542890105E-2</v>
      </c>
      <c r="J260" s="17">
        <v>8.4455373268758405E-2</v>
      </c>
      <c r="K260" s="17">
        <v>9.2977425212136894E-2</v>
      </c>
      <c r="L260" s="17">
        <v>0.104494036060259</v>
      </c>
      <c r="M260" s="17"/>
      <c r="N260" s="17">
        <v>0.101448643783911</v>
      </c>
      <c r="O260" s="17">
        <v>9.4332488244617999E-2</v>
      </c>
      <c r="P260" s="17">
        <v>7.3966389804630106E-2</v>
      </c>
      <c r="Q260" s="17">
        <v>9.4566787487782994E-2</v>
      </c>
      <c r="R260" s="17"/>
      <c r="S260" s="17">
        <v>7.6694285029931697E-2</v>
      </c>
      <c r="T260" s="17">
        <v>8.6531055556735001E-2</v>
      </c>
      <c r="U260" s="17">
        <v>8.5634630041303506E-2</v>
      </c>
      <c r="V260" s="17">
        <v>6.8602371721278005E-2</v>
      </c>
      <c r="W260" s="17">
        <v>9.7453756666704999E-2</v>
      </c>
      <c r="X260" s="17">
        <v>9.1079257758094903E-2</v>
      </c>
      <c r="Y260" s="17">
        <v>0.102166778725232</v>
      </c>
      <c r="Z260" s="17">
        <v>0.10304223976568801</v>
      </c>
      <c r="AA260" s="17">
        <v>9.9109688346021907E-2</v>
      </c>
      <c r="AB260" s="17">
        <v>0.112685996552905</v>
      </c>
      <c r="AC260" s="17">
        <v>8.1350156874962096E-2</v>
      </c>
      <c r="AD260" s="17">
        <v>0.14536371947185101</v>
      </c>
      <c r="AE260" s="17"/>
      <c r="AF260" s="17">
        <v>6.7695046435758105E-2</v>
      </c>
      <c r="AG260" s="17">
        <v>9.8541016678464002E-2</v>
      </c>
      <c r="AH260" s="17">
        <v>9.4041215256922397E-2</v>
      </c>
      <c r="AI260" s="17">
        <v>0.116463852910361</v>
      </c>
      <c r="AJ260" s="17">
        <v>0.12907852387006799</v>
      </c>
      <c r="AK260" s="17"/>
      <c r="AL260" s="17">
        <v>6.5546813275765906E-2</v>
      </c>
      <c r="AM260" s="17">
        <v>0.110884661988307</v>
      </c>
      <c r="AN260" s="17">
        <v>9.1158520573027493E-2</v>
      </c>
      <c r="AO260" s="17"/>
      <c r="AP260" s="17">
        <v>7.5289014549536806E-2</v>
      </c>
      <c r="AQ260" s="17">
        <v>0.101521215852986</v>
      </c>
      <c r="AR260" s="17">
        <v>8.7395333782953402E-2</v>
      </c>
      <c r="AS260" s="17">
        <v>0.116481445911169</v>
      </c>
      <c r="AT260" s="17">
        <v>8.8929416925374094E-2</v>
      </c>
      <c r="AU260" s="17"/>
      <c r="AV260" s="17">
        <v>6.7338546342623595E-2</v>
      </c>
      <c r="AW260" s="17">
        <v>0.102997699721709</v>
      </c>
      <c r="AX260" s="17">
        <v>9.8540758570248396E-2</v>
      </c>
      <c r="AY260" s="17">
        <v>7.53608226970338E-2</v>
      </c>
      <c r="AZ260" s="17">
        <v>5.3533269314393603E-2</v>
      </c>
    </row>
    <row r="261" spans="2:52" x14ac:dyDescent="0.35">
      <c r="B261" t="s">
        <v>96</v>
      </c>
      <c r="C261" s="17">
        <v>9.9105755337817805E-2</v>
      </c>
      <c r="D261" s="17">
        <v>7.8886940158086102E-2</v>
      </c>
      <c r="E261" s="17">
        <v>0.11742840264856499</v>
      </c>
      <c r="F261" s="17"/>
      <c r="G261" s="17">
        <v>8.2673623439810898E-2</v>
      </c>
      <c r="H261" s="17">
        <v>9.7306860264602807E-2</v>
      </c>
      <c r="I261" s="17">
        <v>0.110699413884876</v>
      </c>
      <c r="J261" s="17">
        <v>0.11939150047144299</v>
      </c>
      <c r="K261" s="17">
        <v>0.10236057477872899</v>
      </c>
      <c r="L261" s="17">
        <v>8.3390740321224704E-2</v>
      </c>
      <c r="M261" s="17"/>
      <c r="N261" s="17">
        <v>6.4472784310539599E-2</v>
      </c>
      <c r="O261" s="17">
        <v>0.108535405451557</v>
      </c>
      <c r="P261" s="17">
        <v>8.6196189195908005E-2</v>
      </c>
      <c r="Q261" s="17">
        <v>0.136317997001416</v>
      </c>
      <c r="R261" s="17"/>
      <c r="S261" s="17">
        <v>9.2336374526797493E-2</v>
      </c>
      <c r="T261" s="17">
        <v>0.10285708846797099</v>
      </c>
      <c r="U261" s="17">
        <v>9.0973171524025301E-2</v>
      </c>
      <c r="V261" s="17">
        <v>0.110164513355322</v>
      </c>
      <c r="W261" s="17">
        <v>7.7990831701312005E-2</v>
      </c>
      <c r="X261" s="17">
        <v>0.118849192581247</v>
      </c>
      <c r="Y261" s="17">
        <v>0.116278034153161</v>
      </c>
      <c r="Z261" s="17">
        <v>7.3384924026811696E-2</v>
      </c>
      <c r="AA261" s="17">
        <v>0.10226260869264001</v>
      </c>
      <c r="AB261" s="17">
        <v>8.1412729691830693E-2</v>
      </c>
      <c r="AC261" s="17">
        <v>0.113202161710272</v>
      </c>
      <c r="AD261" s="17">
        <v>9.9495396593586902E-2</v>
      </c>
      <c r="AE261" s="17"/>
      <c r="AF261" s="17">
        <v>0.131466082866213</v>
      </c>
      <c r="AG261" s="17">
        <v>9.7549043074598898E-2</v>
      </c>
      <c r="AH261" s="17">
        <v>7.0842628207102701E-2</v>
      </c>
      <c r="AI261" s="17">
        <v>5.9766258864336702E-2</v>
      </c>
      <c r="AJ261" s="17">
        <v>7.4703117096474397E-2</v>
      </c>
      <c r="AK261" s="17"/>
      <c r="AL261" s="17">
        <v>8.2180709969600599E-2</v>
      </c>
      <c r="AM261" s="17">
        <v>7.77987064903123E-2</v>
      </c>
      <c r="AN261" s="17">
        <v>0.17124517603742101</v>
      </c>
      <c r="AO261" s="17"/>
      <c r="AP261" s="17">
        <v>6.3657054949813704E-2</v>
      </c>
      <c r="AQ261" s="17">
        <v>8.0379714182542E-2</v>
      </c>
      <c r="AR261" s="17">
        <v>7.9460413414600597E-2</v>
      </c>
      <c r="AS261" s="17">
        <v>8.9805063887787195E-2</v>
      </c>
      <c r="AT261" s="17">
        <v>0.203672483953763</v>
      </c>
      <c r="AU261" s="17"/>
      <c r="AV261" s="17">
        <v>5.6879766568907801E-2</v>
      </c>
      <c r="AW261" s="17">
        <v>7.4096717747923702E-2</v>
      </c>
      <c r="AX261" s="17">
        <v>5.7058046562710601E-2</v>
      </c>
      <c r="AY261" s="17">
        <v>6.2996586263600607E-2</v>
      </c>
      <c r="AZ261" s="17">
        <v>0.25343892217867198</v>
      </c>
    </row>
    <row r="262" spans="2:52" x14ac:dyDescent="0.35">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E262" s="17"/>
      <c r="AF262" s="17"/>
      <c r="AG262" s="17"/>
      <c r="AH262" s="17"/>
      <c r="AI262" s="17"/>
      <c r="AJ262" s="17"/>
      <c r="AK262" s="17"/>
      <c r="AL262" s="17"/>
      <c r="AM262" s="17"/>
      <c r="AN262" s="17"/>
      <c r="AO262" s="17"/>
      <c r="AP262" s="17"/>
      <c r="AQ262" s="17"/>
      <c r="AR262" s="17"/>
      <c r="AS262" s="17"/>
      <c r="AT262" s="17"/>
      <c r="AU262" s="17"/>
      <c r="AV262" s="17"/>
      <c r="AW262" s="17"/>
      <c r="AX262" s="17"/>
      <c r="AY262" s="17"/>
      <c r="AZ262" s="17"/>
    </row>
    <row r="263" spans="2:52" x14ac:dyDescent="0.35">
      <c r="B263" s="6" t="s">
        <v>192</v>
      </c>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E263" s="17"/>
      <c r="AF263" s="17"/>
      <c r="AG263" s="17"/>
      <c r="AH263" s="17"/>
      <c r="AI263" s="17"/>
      <c r="AJ263" s="17"/>
      <c r="AK263" s="17"/>
      <c r="AL263" s="17"/>
      <c r="AM263" s="17"/>
      <c r="AN263" s="17"/>
      <c r="AO263" s="17"/>
      <c r="AP263" s="17"/>
      <c r="AQ263" s="17"/>
      <c r="AR263" s="17"/>
      <c r="AS263" s="17"/>
      <c r="AT263" s="17"/>
      <c r="AU263" s="17"/>
      <c r="AV263" s="17"/>
      <c r="AW263" s="17"/>
      <c r="AX263" s="17"/>
      <c r="AY263" s="17"/>
      <c r="AZ263" s="17"/>
    </row>
    <row r="264" spans="2:52" x14ac:dyDescent="0.35">
      <c r="B264" s="24" t="s">
        <v>83</v>
      </c>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17"/>
      <c r="AF264" s="17"/>
      <c r="AG264" s="17"/>
      <c r="AH264" s="17"/>
      <c r="AI264" s="17"/>
      <c r="AJ264" s="17"/>
      <c r="AK264" s="17"/>
      <c r="AL264" s="17"/>
      <c r="AM264" s="17"/>
      <c r="AN264" s="17"/>
      <c r="AO264" s="17"/>
      <c r="AP264" s="17"/>
      <c r="AQ264" s="17"/>
      <c r="AR264" s="17"/>
      <c r="AS264" s="17"/>
      <c r="AT264" s="17"/>
      <c r="AU264" s="17"/>
      <c r="AV264" s="17"/>
      <c r="AW264" s="17"/>
      <c r="AX264" s="17"/>
      <c r="AY264" s="17"/>
      <c r="AZ264" s="17"/>
    </row>
    <row r="265" spans="2:52" x14ac:dyDescent="0.35">
      <c r="B265" t="s">
        <v>182</v>
      </c>
      <c r="C265" s="17">
        <v>0.120003573775638</v>
      </c>
      <c r="D265" s="17">
        <v>0.13816454393042901</v>
      </c>
      <c r="E265" s="17">
        <v>0.101889584561851</v>
      </c>
      <c r="F265" s="17"/>
      <c r="G265" s="17">
        <v>0.18600378383684199</v>
      </c>
      <c r="H265" s="17">
        <v>0.16565032830048701</v>
      </c>
      <c r="I265" s="17">
        <v>0.12903166283821099</v>
      </c>
      <c r="J265" s="17">
        <v>9.1062870748248106E-2</v>
      </c>
      <c r="K265" s="17">
        <v>9.9630793329172906E-2</v>
      </c>
      <c r="L265" s="17">
        <v>6.8690040236339497E-2</v>
      </c>
      <c r="M265" s="17"/>
      <c r="N265" s="17">
        <v>0.14675592605042301</v>
      </c>
      <c r="O265" s="17">
        <v>8.9639119390310606E-2</v>
      </c>
      <c r="P265" s="17">
        <v>0.153414483009784</v>
      </c>
      <c r="Q265" s="17">
        <v>9.2708097148398297E-2</v>
      </c>
      <c r="R265" s="17"/>
      <c r="S265" s="17">
        <v>0.158104939600962</v>
      </c>
      <c r="T265" s="17">
        <v>0.10655111419326301</v>
      </c>
      <c r="U265" s="17">
        <v>6.1368218653154998E-2</v>
      </c>
      <c r="V265" s="17">
        <v>0.143304617687327</v>
      </c>
      <c r="W265" s="17">
        <v>0.115395372033907</v>
      </c>
      <c r="X265" s="17">
        <v>0.14619781209466301</v>
      </c>
      <c r="Y265" s="17">
        <v>8.1029054892769695E-2</v>
      </c>
      <c r="Z265" s="17">
        <v>0.12411797882153899</v>
      </c>
      <c r="AA265" s="17">
        <v>0.127371010417207</v>
      </c>
      <c r="AB265" s="17">
        <v>9.3057014474456495E-2</v>
      </c>
      <c r="AC265" s="17">
        <v>0.116637085810759</v>
      </c>
      <c r="AD265" s="17">
        <v>0.17699953665521501</v>
      </c>
      <c r="AE265" s="17"/>
      <c r="AF265" s="17">
        <v>9.8853533677605299E-2</v>
      </c>
      <c r="AG265" s="17">
        <v>9.8110737808713502E-2</v>
      </c>
      <c r="AH265" s="17">
        <v>0.13790190793031901</v>
      </c>
      <c r="AI265" s="17">
        <v>0.17523754509706199</v>
      </c>
      <c r="AJ265" s="17">
        <v>0.36254454571616201</v>
      </c>
      <c r="AK265" s="17"/>
      <c r="AL265" s="17">
        <v>8.9157188470613796E-2</v>
      </c>
      <c r="AM265" s="17">
        <v>0.144279565333785</v>
      </c>
      <c r="AN265" s="17">
        <v>0.115380785831133</v>
      </c>
      <c r="AO265" s="17"/>
      <c r="AP265" s="17">
        <v>0.111546873172703</v>
      </c>
      <c r="AQ265" s="17">
        <v>0.15557914980524301</v>
      </c>
      <c r="AR265" s="17">
        <v>8.6224487786729198E-2</v>
      </c>
      <c r="AS265" s="17">
        <v>0.10542542612733601</v>
      </c>
      <c r="AT265" s="17">
        <v>9.0444691745321701E-2</v>
      </c>
      <c r="AU265" s="17"/>
      <c r="AV265" s="17">
        <v>0.12737527706148999</v>
      </c>
      <c r="AW265" s="17">
        <v>0.14118413193003601</v>
      </c>
      <c r="AX265" s="17">
        <v>0.13520424273548701</v>
      </c>
      <c r="AY265" s="17">
        <v>9.7141571231571203E-2</v>
      </c>
      <c r="AZ265" s="17">
        <v>7.3197938971160198E-2</v>
      </c>
    </row>
    <row r="266" spans="2:52" x14ac:dyDescent="0.35">
      <c r="B266" t="s">
        <v>183</v>
      </c>
      <c r="C266" s="17">
        <v>0.38933214169443903</v>
      </c>
      <c r="D266" s="17">
        <v>0.38875254145956301</v>
      </c>
      <c r="E266" s="17">
        <v>0.390926617662678</v>
      </c>
      <c r="F266" s="17"/>
      <c r="G266" s="17">
        <v>0.371626043909973</v>
      </c>
      <c r="H266" s="17">
        <v>0.40427336357699101</v>
      </c>
      <c r="I266" s="17">
        <v>0.36515836589665701</v>
      </c>
      <c r="J266" s="17">
        <v>0.38348716962436202</v>
      </c>
      <c r="K266" s="17">
        <v>0.36701031933994199</v>
      </c>
      <c r="L266" s="17">
        <v>0.42835029071018399</v>
      </c>
      <c r="M266" s="17"/>
      <c r="N266" s="17">
        <v>0.43362185551795002</v>
      </c>
      <c r="O266" s="17">
        <v>0.411912831212149</v>
      </c>
      <c r="P266" s="17">
        <v>0.360000522009296</v>
      </c>
      <c r="Q266" s="17">
        <v>0.34250985497678699</v>
      </c>
      <c r="R266" s="17"/>
      <c r="S266" s="17">
        <v>0.39460187756429899</v>
      </c>
      <c r="T266" s="17">
        <v>0.37071848420700998</v>
      </c>
      <c r="U266" s="17">
        <v>0.43574914266360398</v>
      </c>
      <c r="V266" s="17">
        <v>0.370848429300419</v>
      </c>
      <c r="W266" s="17">
        <v>0.35935483345341501</v>
      </c>
      <c r="X266" s="17">
        <v>0.35929219425542802</v>
      </c>
      <c r="Y266" s="17">
        <v>0.41458770428515801</v>
      </c>
      <c r="Z266" s="17">
        <v>0.38810699079903099</v>
      </c>
      <c r="AA266" s="17">
        <v>0.402641364119599</v>
      </c>
      <c r="AB266" s="17">
        <v>0.396131904861315</v>
      </c>
      <c r="AC266" s="17">
        <v>0.40429425153570497</v>
      </c>
      <c r="AD266" s="17">
        <v>0.37728984868479998</v>
      </c>
      <c r="AE266" s="17"/>
      <c r="AF266" s="17">
        <v>0.33980799584724403</v>
      </c>
      <c r="AG266" s="17">
        <v>0.40013952745319598</v>
      </c>
      <c r="AH266" s="17">
        <v>0.42747006613446398</v>
      </c>
      <c r="AI266" s="17">
        <v>0.45638839518867702</v>
      </c>
      <c r="AJ266" s="17">
        <v>0.26235916583852498</v>
      </c>
      <c r="AK266" s="17"/>
      <c r="AL266" s="17">
        <v>0.36700815241145501</v>
      </c>
      <c r="AM266" s="17">
        <v>0.44537594289980897</v>
      </c>
      <c r="AN266" s="17">
        <v>0.306617852819833</v>
      </c>
      <c r="AO266" s="17"/>
      <c r="AP266" s="17">
        <v>0.40483011892649701</v>
      </c>
      <c r="AQ266" s="17">
        <v>0.41632248015717999</v>
      </c>
      <c r="AR266" s="17">
        <v>0.43656520422800899</v>
      </c>
      <c r="AS266" s="17">
        <v>0.288414466007546</v>
      </c>
      <c r="AT266" s="17">
        <v>0.300401242760372</v>
      </c>
      <c r="AU266" s="17"/>
      <c r="AV266" s="17">
        <v>0.42111496050778702</v>
      </c>
      <c r="AW266" s="17">
        <v>0.43217061148185898</v>
      </c>
      <c r="AX266" s="17">
        <v>0.46296368107024</v>
      </c>
      <c r="AY266" s="17">
        <v>0.299765077131248</v>
      </c>
      <c r="AZ266" s="17">
        <v>0.30219394480842399</v>
      </c>
    </row>
    <row r="267" spans="2:52" x14ac:dyDescent="0.35">
      <c r="B267" t="s">
        <v>184</v>
      </c>
      <c r="C267" s="17">
        <v>0.26635969352060701</v>
      </c>
      <c r="D267" s="17">
        <v>0.262903069324322</v>
      </c>
      <c r="E267" s="17">
        <v>0.26820829494176701</v>
      </c>
      <c r="F267" s="17"/>
      <c r="G267" s="17">
        <v>0.22871135986966101</v>
      </c>
      <c r="H267" s="17">
        <v>0.235632634120339</v>
      </c>
      <c r="I267" s="17">
        <v>0.28616360794054702</v>
      </c>
      <c r="J267" s="17">
        <v>0.26342212662216902</v>
      </c>
      <c r="K267" s="17">
        <v>0.27990612374381102</v>
      </c>
      <c r="L267" s="17">
        <v>0.29362603263022002</v>
      </c>
      <c r="M267" s="17"/>
      <c r="N267" s="17">
        <v>0.25509736245911002</v>
      </c>
      <c r="O267" s="17">
        <v>0.273045831834202</v>
      </c>
      <c r="P267" s="17">
        <v>0.26140969006509401</v>
      </c>
      <c r="Q267" s="17">
        <v>0.279053057408372</v>
      </c>
      <c r="R267" s="17"/>
      <c r="S267" s="17">
        <v>0.242079433566223</v>
      </c>
      <c r="T267" s="17">
        <v>0.27471810490309501</v>
      </c>
      <c r="U267" s="17">
        <v>0.27329154142519202</v>
      </c>
      <c r="V267" s="17">
        <v>0.250271427548104</v>
      </c>
      <c r="W267" s="17">
        <v>0.34446344496034498</v>
      </c>
      <c r="X267" s="17">
        <v>0.26109579413341499</v>
      </c>
      <c r="Y267" s="17">
        <v>0.27450509640735599</v>
      </c>
      <c r="Z267" s="17">
        <v>0.26610605179371299</v>
      </c>
      <c r="AA267" s="17">
        <v>0.220589201440442</v>
      </c>
      <c r="AB267" s="17">
        <v>0.30732956873719403</v>
      </c>
      <c r="AC267" s="17">
        <v>0.24342583781397201</v>
      </c>
      <c r="AD267" s="17">
        <v>0.26853842863980598</v>
      </c>
      <c r="AE267" s="17"/>
      <c r="AF267" s="17">
        <v>0.28467028947698603</v>
      </c>
      <c r="AG267" s="17">
        <v>0.26767666252003097</v>
      </c>
      <c r="AH267" s="17">
        <v>0.25962878067503198</v>
      </c>
      <c r="AI267" s="17">
        <v>0.230231163526539</v>
      </c>
      <c r="AJ267" s="17">
        <v>0.17396111227902</v>
      </c>
      <c r="AK267" s="17"/>
      <c r="AL267" s="17">
        <v>0.29284187921677202</v>
      </c>
      <c r="AM267" s="17">
        <v>0.24344731942640299</v>
      </c>
      <c r="AN267" s="17">
        <v>0.28151091043445098</v>
      </c>
      <c r="AO267" s="17"/>
      <c r="AP267" s="17">
        <v>0.27315717041992099</v>
      </c>
      <c r="AQ267" s="17">
        <v>0.24462568473926399</v>
      </c>
      <c r="AR267" s="17">
        <v>0.30836878594647299</v>
      </c>
      <c r="AS267" s="17">
        <v>0.22020820453948101</v>
      </c>
      <c r="AT267" s="17">
        <v>0.28150762390908002</v>
      </c>
      <c r="AU267" s="17"/>
      <c r="AV267" s="17">
        <v>0.26761519812773699</v>
      </c>
      <c r="AW267" s="17">
        <v>0.24905582600103199</v>
      </c>
      <c r="AX267" s="17">
        <v>0.24262246947128399</v>
      </c>
      <c r="AY267" s="17">
        <v>0.305381863097275</v>
      </c>
      <c r="AZ267" s="17">
        <v>0.298516804066701</v>
      </c>
    </row>
    <row r="268" spans="2:52" x14ac:dyDescent="0.35">
      <c r="B268" t="s">
        <v>185</v>
      </c>
      <c r="C268" s="17">
        <v>8.3512532953464905E-2</v>
      </c>
      <c r="D268" s="17">
        <v>8.7894520184658695E-2</v>
      </c>
      <c r="E268" s="17">
        <v>7.9763028480866E-2</v>
      </c>
      <c r="F268" s="17"/>
      <c r="G268" s="17">
        <v>0.104526266904193</v>
      </c>
      <c r="H268" s="17">
        <v>6.01404070493863E-2</v>
      </c>
      <c r="I268" s="17">
        <v>8.5990202357305895E-2</v>
      </c>
      <c r="J268" s="17">
        <v>8.0881471863502502E-2</v>
      </c>
      <c r="K268" s="17">
        <v>8.4283363644777703E-2</v>
      </c>
      <c r="L268" s="17">
        <v>8.8208788065540097E-2</v>
      </c>
      <c r="M268" s="17"/>
      <c r="N268" s="17">
        <v>7.6979061052171893E-2</v>
      </c>
      <c r="O268" s="17">
        <v>7.8594483249405503E-2</v>
      </c>
      <c r="P268" s="17">
        <v>8.6515441175988694E-2</v>
      </c>
      <c r="Q268" s="17">
        <v>9.4024642266415201E-2</v>
      </c>
      <c r="R268" s="17"/>
      <c r="S268" s="17">
        <v>7.8773670938585796E-2</v>
      </c>
      <c r="T268" s="17">
        <v>8.9393964094253098E-2</v>
      </c>
      <c r="U268" s="17">
        <v>9.65071613341007E-2</v>
      </c>
      <c r="V268" s="17">
        <v>7.6379237433539998E-2</v>
      </c>
      <c r="W268" s="17">
        <v>7.0811752470852696E-2</v>
      </c>
      <c r="X268" s="17">
        <v>5.8585377099545297E-2</v>
      </c>
      <c r="Y268" s="17">
        <v>8.2347241573339697E-2</v>
      </c>
      <c r="Z268" s="17">
        <v>0.118271185782293</v>
      </c>
      <c r="AA268" s="17">
        <v>0.110736874883544</v>
      </c>
      <c r="AB268" s="17">
        <v>6.9909802163060406E-2</v>
      </c>
      <c r="AC268" s="17">
        <v>9.1456161019765697E-2</v>
      </c>
      <c r="AD268" s="17">
        <v>5.58122735018994E-2</v>
      </c>
      <c r="AE268" s="17"/>
      <c r="AF268" s="17">
        <v>8.3756947297730894E-2</v>
      </c>
      <c r="AG268" s="17">
        <v>8.8269587694914498E-2</v>
      </c>
      <c r="AH268" s="17">
        <v>8.0947852377277293E-2</v>
      </c>
      <c r="AI268" s="17">
        <v>5.5248726077308803E-2</v>
      </c>
      <c r="AJ268" s="17">
        <v>8.64664691293133E-2</v>
      </c>
      <c r="AK268" s="17"/>
      <c r="AL268" s="17">
        <v>0.104996981763161</v>
      </c>
      <c r="AM268" s="17">
        <v>6.5223210356015998E-2</v>
      </c>
      <c r="AN268" s="17">
        <v>8.0470558546446802E-2</v>
      </c>
      <c r="AO268" s="17"/>
      <c r="AP268" s="17">
        <v>0.100561745553953</v>
      </c>
      <c r="AQ268" s="17">
        <v>7.3911163840275906E-2</v>
      </c>
      <c r="AR268" s="17">
        <v>7.12224868327027E-2</v>
      </c>
      <c r="AS268" s="17">
        <v>0.10191592140578</v>
      </c>
      <c r="AT268" s="17">
        <v>7.1754467906203503E-2</v>
      </c>
      <c r="AU268" s="17"/>
      <c r="AV268" s="17">
        <v>9.4063211068231706E-2</v>
      </c>
      <c r="AW268" s="17">
        <v>7.2720200400562901E-2</v>
      </c>
      <c r="AX268" s="17">
        <v>6.8899883839982107E-2</v>
      </c>
      <c r="AY268" s="17">
        <v>0.13856847710918599</v>
      </c>
      <c r="AZ268" s="17">
        <v>6.5285785782483799E-2</v>
      </c>
    </row>
    <row r="269" spans="2:52" x14ac:dyDescent="0.35">
      <c r="B269" t="s">
        <v>186</v>
      </c>
      <c r="C269" s="17">
        <v>4.0047882140877698E-2</v>
      </c>
      <c r="D269" s="17">
        <v>4.3148552851367199E-2</v>
      </c>
      <c r="E269" s="17">
        <v>3.7275037268927398E-2</v>
      </c>
      <c r="F269" s="17"/>
      <c r="G269" s="17">
        <v>2.3268688120357602E-2</v>
      </c>
      <c r="H269" s="17">
        <v>2.76892504991543E-2</v>
      </c>
      <c r="I269" s="17">
        <v>2.5897775864961999E-2</v>
      </c>
      <c r="J269" s="17">
        <v>5.4249408886529897E-2</v>
      </c>
      <c r="K269" s="17">
        <v>6.2832152896098697E-2</v>
      </c>
      <c r="L269" s="17">
        <v>4.5989624572130502E-2</v>
      </c>
      <c r="M269" s="17"/>
      <c r="N269" s="17">
        <v>2.5925979113365801E-2</v>
      </c>
      <c r="O269" s="17">
        <v>4.3289893808370401E-2</v>
      </c>
      <c r="P269" s="17">
        <v>4.5595902883470298E-2</v>
      </c>
      <c r="Q269" s="17">
        <v>4.65539183129881E-2</v>
      </c>
      <c r="R269" s="17"/>
      <c r="S269" s="17">
        <v>3.0764925170725699E-2</v>
      </c>
      <c r="T269" s="17">
        <v>3.7105319056737099E-2</v>
      </c>
      <c r="U269" s="17">
        <v>4.8764036357426398E-2</v>
      </c>
      <c r="V269" s="17">
        <v>3.4273421789834203E-2</v>
      </c>
      <c r="W269" s="17">
        <v>3.04445090144164E-2</v>
      </c>
      <c r="X269" s="17">
        <v>6.69227949700366E-2</v>
      </c>
      <c r="Y269" s="17">
        <v>4.3582463981396598E-2</v>
      </c>
      <c r="Z269" s="17">
        <v>3.4730027374453298E-2</v>
      </c>
      <c r="AA269" s="17">
        <v>4.2045289077056E-2</v>
      </c>
      <c r="AB269" s="17">
        <v>4.7423990686301702E-2</v>
      </c>
      <c r="AC269" s="17">
        <v>2.8739846975810501E-2</v>
      </c>
      <c r="AD269" s="17">
        <v>1.90396834514918E-2</v>
      </c>
      <c r="AE269" s="17"/>
      <c r="AF269" s="17">
        <v>5.2675981646943003E-2</v>
      </c>
      <c r="AG269" s="17">
        <v>4.2036980965133801E-2</v>
      </c>
      <c r="AH269" s="17">
        <v>2.9396167934466099E-2</v>
      </c>
      <c r="AI269" s="17">
        <v>3.3362331626056098E-2</v>
      </c>
      <c r="AJ269" s="17">
        <v>3.99655899405051E-2</v>
      </c>
      <c r="AK269" s="17"/>
      <c r="AL269" s="17">
        <v>6.72478818487032E-2</v>
      </c>
      <c r="AM269" s="17">
        <v>2.1697077708434501E-2</v>
      </c>
      <c r="AN269" s="17">
        <v>3.5264446811012602E-2</v>
      </c>
      <c r="AO269" s="17"/>
      <c r="AP269" s="17">
        <v>4.9771216673282798E-2</v>
      </c>
      <c r="AQ269" s="17">
        <v>2.9291275394721501E-2</v>
      </c>
      <c r="AR269" s="17">
        <v>1.3617128298730701E-2</v>
      </c>
      <c r="AS269" s="17">
        <v>0.19577144150891901</v>
      </c>
      <c r="AT269" s="17">
        <v>4.9807212273156799E-2</v>
      </c>
      <c r="AU269" s="17"/>
      <c r="AV269" s="17">
        <v>3.38438173637211E-2</v>
      </c>
      <c r="AW269" s="17">
        <v>2.5142027016018899E-2</v>
      </c>
      <c r="AX269" s="17">
        <v>3.01737215680167E-2</v>
      </c>
      <c r="AY269" s="17">
        <v>0.105567023956761</v>
      </c>
      <c r="AZ269" s="17">
        <v>1.7438547314078501E-2</v>
      </c>
    </row>
    <row r="270" spans="2:52" x14ac:dyDescent="0.35">
      <c r="B270" t="s">
        <v>96</v>
      </c>
      <c r="C270" s="17">
        <v>0.10074417591497301</v>
      </c>
      <c r="D270" s="17">
        <v>7.9136772249659898E-2</v>
      </c>
      <c r="E270" s="17">
        <v>0.121937437083911</v>
      </c>
      <c r="F270" s="17"/>
      <c r="G270" s="17">
        <v>8.58638573589732E-2</v>
      </c>
      <c r="H270" s="17">
        <v>0.106614016453642</v>
      </c>
      <c r="I270" s="17">
        <v>0.107758385102317</v>
      </c>
      <c r="J270" s="17">
        <v>0.12689695225518799</v>
      </c>
      <c r="K270" s="17">
        <v>0.106337247046198</v>
      </c>
      <c r="L270" s="17">
        <v>7.5135223785586E-2</v>
      </c>
      <c r="M270" s="17"/>
      <c r="N270" s="17">
        <v>6.1619815806979998E-2</v>
      </c>
      <c r="O270" s="17">
        <v>0.10351784050556199</v>
      </c>
      <c r="P270" s="17">
        <v>9.3063960856366798E-2</v>
      </c>
      <c r="Q270" s="17">
        <v>0.145150429887039</v>
      </c>
      <c r="R270" s="17"/>
      <c r="S270" s="17">
        <v>9.5675153159203594E-2</v>
      </c>
      <c r="T270" s="17">
        <v>0.12151301354564201</v>
      </c>
      <c r="U270" s="17">
        <v>8.4319899566521098E-2</v>
      </c>
      <c r="V270" s="17">
        <v>0.124922866240775</v>
      </c>
      <c r="W270" s="17">
        <v>7.9530088067063298E-2</v>
      </c>
      <c r="X270" s="17">
        <v>0.107906027446912</v>
      </c>
      <c r="Y270" s="17">
        <v>0.10394843885997999</v>
      </c>
      <c r="Z270" s="17">
        <v>6.8667765428972002E-2</v>
      </c>
      <c r="AA270" s="17">
        <v>9.6616260062153306E-2</v>
      </c>
      <c r="AB270" s="17">
        <v>8.61477190776717E-2</v>
      </c>
      <c r="AC270" s="17">
        <v>0.115446816843987</v>
      </c>
      <c r="AD270" s="17">
        <v>0.102320229066789</v>
      </c>
      <c r="AE270" s="17"/>
      <c r="AF270" s="17">
        <v>0.14023525205349099</v>
      </c>
      <c r="AG270" s="17">
        <v>0.10376650355801099</v>
      </c>
      <c r="AH270" s="17">
        <v>6.4655224948442502E-2</v>
      </c>
      <c r="AI270" s="17">
        <v>4.9531838484357299E-2</v>
      </c>
      <c r="AJ270" s="17">
        <v>7.4703117096474397E-2</v>
      </c>
      <c r="AK270" s="17"/>
      <c r="AL270" s="17">
        <v>7.8747916289294603E-2</v>
      </c>
      <c r="AM270" s="17">
        <v>7.9976884275551496E-2</v>
      </c>
      <c r="AN270" s="17">
        <v>0.180755445557123</v>
      </c>
      <c r="AO270" s="17"/>
      <c r="AP270" s="17">
        <v>6.0132875253643699E-2</v>
      </c>
      <c r="AQ270" s="17">
        <v>8.0270246063314704E-2</v>
      </c>
      <c r="AR270" s="17">
        <v>8.4001906907355206E-2</v>
      </c>
      <c r="AS270" s="17">
        <v>8.8264540410938203E-2</v>
      </c>
      <c r="AT270" s="17">
        <v>0.20608476140586501</v>
      </c>
      <c r="AU270" s="17"/>
      <c r="AV270" s="17">
        <v>5.5987535871032501E-2</v>
      </c>
      <c r="AW270" s="17">
        <v>7.9727203170491201E-2</v>
      </c>
      <c r="AX270" s="17">
        <v>6.0136001314989598E-2</v>
      </c>
      <c r="AY270" s="17">
        <v>5.35759874739586E-2</v>
      </c>
      <c r="AZ270" s="17">
        <v>0.24336697905715299</v>
      </c>
    </row>
    <row r="271" spans="2:52" x14ac:dyDescent="0.35">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c r="AB271" s="17"/>
      <c r="AC271" s="17"/>
      <c r="AD271" s="17"/>
      <c r="AE271" s="17"/>
      <c r="AF271" s="17"/>
      <c r="AG271" s="17"/>
      <c r="AH271" s="17"/>
      <c r="AI271" s="17"/>
      <c r="AJ271" s="17"/>
      <c r="AK271" s="17"/>
      <c r="AL271" s="17"/>
      <c r="AM271" s="17"/>
      <c r="AN271" s="17"/>
      <c r="AO271" s="17"/>
      <c r="AP271" s="17"/>
      <c r="AQ271" s="17"/>
      <c r="AR271" s="17"/>
      <c r="AS271" s="17"/>
      <c r="AT271" s="17"/>
      <c r="AU271" s="17"/>
      <c r="AV271" s="17"/>
      <c r="AW271" s="17"/>
      <c r="AX271" s="17"/>
      <c r="AY271" s="17"/>
      <c r="AZ271" s="17"/>
    </row>
    <row r="272" spans="2:52" x14ac:dyDescent="0.35">
      <c r="B272" s="6" t="s">
        <v>95</v>
      </c>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c r="AB272" s="17"/>
      <c r="AC272" s="17"/>
      <c r="AD272" s="17"/>
      <c r="AE272" s="17"/>
      <c r="AF272" s="17"/>
      <c r="AG272" s="17"/>
      <c r="AH272" s="17"/>
      <c r="AI272" s="17"/>
      <c r="AJ272" s="17"/>
      <c r="AK272" s="17"/>
      <c r="AL272" s="17"/>
      <c r="AM272" s="17"/>
      <c r="AN272" s="17"/>
      <c r="AO272" s="17"/>
      <c r="AP272" s="17"/>
      <c r="AQ272" s="17"/>
      <c r="AR272" s="17"/>
      <c r="AS272" s="17"/>
      <c r="AT272" s="17"/>
      <c r="AU272" s="17"/>
      <c r="AV272" s="17"/>
      <c r="AW272" s="17"/>
      <c r="AX272" s="17"/>
      <c r="AY272" s="17"/>
      <c r="AZ272" s="17"/>
    </row>
    <row r="273" spans="2:52" x14ac:dyDescent="0.35">
      <c r="B273" s="24" t="s">
        <v>83</v>
      </c>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E273" s="17"/>
      <c r="AF273" s="17"/>
      <c r="AG273" s="17"/>
      <c r="AH273" s="17"/>
      <c r="AI273" s="17"/>
      <c r="AJ273" s="17"/>
      <c r="AK273" s="17"/>
      <c r="AL273" s="17"/>
      <c r="AM273" s="17"/>
      <c r="AN273" s="17"/>
      <c r="AO273" s="17"/>
      <c r="AP273" s="17"/>
      <c r="AQ273" s="17"/>
      <c r="AR273" s="17"/>
      <c r="AS273" s="17"/>
      <c r="AT273" s="17"/>
      <c r="AU273" s="17"/>
      <c r="AV273" s="17"/>
      <c r="AW273" s="17"/>
      <c r="AX273" s="17"/>
      <c r="AY273" s="17"/>
      <c r="AZ273" s="17"/>
    </row>
    <row r="274" spans="2:52" x14ac:dyDescent="0.35">
      <c r="B274" t="s">
        <v>193</v>
      </c>
      <c r="C274" s="17">
        <v>0.52390143358567298</v>
      </c>
      <c r="D274" s="17">
        <v>0.52703167743978097</v>
      </c>
      <c r="E274" s="17">
        <v>0.52152654437701695</v>
      </c>
      <c r="F274" s="17"/>
      <c r="G274" s="17">
        <v>0.58798136309202698</v>
      </c>
      <c r="H274" s="17">
        <v>0.57627068915394297</v>
      </c>
      <c r="I274" s="17">
        <v>0.54574129251495795</v>
      </c>
      <c r="J274" s="17">
        <v>0.46747097642472601</v>
      </c>
      <c r="K274" s="17">
        <v>0.46712056508806499</v>
      </c>
      <c r="L274" s="17">
        <v>0.50471430924724003</v>
      </c>
      <c r="M274" s="17"/>
      <c r="N274" s="17">
        <v>0.63277736115833305</v>
      </c>
      <c r="O274" s="17">
        <v>0.53890103208140405</v>
      </c>
      <c r="P274" s="17">
        <v>0.48121543958339202</v>
      </c>
      <c r="Q274" s="17">
        <v>0.42750895258975302</v>
      </c>
      <c r="R274" s="17"/>
      <c r="S274" s="17">
        <v>0.58840243815472504</v>
      </c>
      <c r="T274" s="17">
        <v>0.51012222984288103</v>
      </c>
      <c r="U274" s="17">
        <v>0.53909865512464095</v>
      </c>
      <c r="V274" s="17">
        <v>0.48249270164107699</v>
      </c>
      <c r="W274" s="17">
        <v>0.56048288248578304</v>
      </c>
      <c r="X274" s="17">
        <v>0.48585634601394501</v>
      </c>
      <c r="Y274" s="17">
        <v>0.50848206448999</v>
      </c>
      <c r="Z274" s="17">
        <v>0.51427240635799898</v>
      </c>
      <c r="AA274" s="17">
        <v>0.50189438529135799</v>
      </c>
      <c r="AB274" s="17">
        <v>0.54320869701756602</v>
      </c>
      <c r="AC274" s="17">
        <v>0.48904515432708301</v>
      </c>
      <c r="AD274" s="17">
        <v>0.52992423102103503</v>
      </c>
      <c r="AE274" s="17"/>
      <c r="AF274" s="17">
        <v>0.39360775377467599</v>
      </c>
      <c r="AG274" s="17">
        <v>0.50945920974344205</v>
      </c>
      <c r="AH274" s="17">
        <v>0.63965433407726102</v>
      </c>
      <c r="AI274" s="17">
        <v>0.68735483373285899</v>
      </c>
      <c r="AJ274" s="17">
        <v>0.65084095118912699</v>
      </c>
      <c r="AK274" s="17"/>
      <c r="AL274" s="17">
        <v>0.379845360960684</v>
      </c>
      <c r="AM274" s="17">
        <v>0.65725629862023505</v>
      </c>
      <c r="AN274" s="17">
        <v>0.45342762132976899</v>
      </c>
      <c r="AO274" s="17"/>
      <c r="AP274" s="17">
        <v>0.44925979695673601</v>
      </c>
      <c r="AQ274" s="17">
        <v>0.62408791628931604</v>
      </c>
      <c r="AR274" s="17">
        <v>0.67883594781494805</v>
      </c>
      <c r="AS274" s="17">
        <v>0.27933429137271898</v>
      </c>
      <c r="AT274" s="17">
        <v>0.416160294643173</v>
      </c>
      <c r="AU274" s="17"/>
      <c r="AV274" s="17">
        <v>0.51108064700534805</v>
      </c>
      <c r="AW274" s="17">
        <v>0.62434440412735603</v>
      </c>
      <c r="AX274" s="17">
        <v>0.64648368555547797</v>
      </c>
      <c r="AY274" s="17">
        <v>0.245452854737684</v>
      </c>
      <c r="AZ274" s="17">
        <v>0.41137029743752501</v>
      </c>
    </row>
    <row r="275" spans="2:52" x14ac:dyDescent="0.35">
      <c r="B275" t="s">
        <v>194</v>
      </c>
      <c r="C275" s="17">
        <v>0.349606477980414</v>
      </c>
      <c r="D275" s="17">
        <v>0.37070689310696697</v>
      </c>
      <c r="E275" s="17">
        <v>0.33031815391416602</v>
      </c>
      <c r="F275" s="17"/>
      <c r="G275" s="17">
        <v>0.29843730352752601</v>
      </c>
      <c r="H275" s="17">
        <v>0.28057899535991498</v>
      </c>
      <c r="I275" s="17">
        <v>0.317351207977498</v>
      </c>
      <c r="J275" s="17">
        <v>0.38061677641715003</v>
      </c>
      <c r="K275" s="17">
        <v>0.41121574549899698</v>
      </c>
      <c r="L275" s="17">
        <v>0.399695481207684</v>
      </c>
      <c r="M275" s="17"/>
      <c r="N275" s="17">
        <v>0.28290341106977401</v>
      </c>
      <c r="O275" s="17">
        <v>0.33312865681339698</v>
      </c>
      <c r="P275" s="17">
        <v>0.40372270639960001</v>
      </c>
      <c r="Q275" s="17">
        <v>0.391487013533317</v>
      </c>
      <c r="R275" s="17"/>
      <c r="S275" s="17">
        <v>0.27818251553330597</v>
      </c>
      <c r="T275" s="17">
        <v>0.36134449004900399</v>
      </c>
      <c r="U275" s="17">
        <v>0.36239021274710098</v>
      </c>
      <c r="V275" s="17">
        <v>0.38180940870124502</v>
      </c>
      <c r="W275" s="17">
        <v>0.311727583693857</v>
      </c>
      <c r="X275" s="17">
        <v>0.37213498009948498</v>
      </c>
      <c r="Y275" s="17">
        <v>0.37627213495902101</v>
      </c>
      <c r="Z275" s="17">
        <v>0.37822255636216501</v>
      </c>
      <c r="AA275" s="17">
        <v>0.36152181133288902</v>
      </c>
      <c r="AB275" s="17">
        <v>0.335366123927267</v>
      </c>
      <c r="AC275" s="17">
        <v>0.38067520480089401</v>
      </c>
      <c r="AD275" s="17">
        <v>0.36012441998841399</v>
      </c>
      <c r="AE275" s="17"/>
      <c r="AF275" s="17">
        <v>0.44344040069589202</v>
      </c>
      <c r="AG275" s="17">
        <v>0.359334112434888</v>
      </c>
      <c r="AH275" s="17">
        <v>0.264013061155358</v>
      </c>
      <c r="AI275" s="17">
        <v>0.23294426271579</v>
      </c>
      <c r="AJ275" s="17">
        <v>0.252235190870919</v>
      </c>
      <c r="AK275" s="17"/>
      <c r="AL275" s="17">
        <v>0.51200008784927797</v>
      </c>
      <c r="AM275" s="17">
        <v>0.23975060988484001</v>
      </c>
      <c r="AN275" s="17">
        <v>0.339338149594969</v>
      </c>
      <c r="AO275" s="17"/>
      <c r="AP275" s="17">
        <v>0.46837789844865002</v>
      </c>
      <c r="AQ275" s="17">
        <v>0.25824823569366501</v>
      </c>
      <c r="AR275" s="17">
        <v>0.22930558331940801</v>
      </c>
      <c r="AS275" s="17">
        <v>0.64096588380752795</v>
      </c>
      <c r="AT275" s="17">
        <v>0.34775485956740398</v>
      </c>
      <c r="AU275" s="17"/>
      <c r="AV275" s="17">
        <v>0.40420968166472199</v>
      </c>
      <c r="AW275" s="17">
        <v>0.27224405550630598</v>
      </c>
      <c r="AX275" s="17">
        <v>0.24600790871948899</v>
      </c>
      <c r="AY275" s="17">
        <v>0.68769655555848597</v>
      </c>
      <c r="AZ275" s="17">
        <v>0.30073877163631901</v>
      </c>
    </row>
    <row r="276" spans="2:52" x14ac:dyDescent="0.35">
      <c r="B276" t="s">
        <v>96</v>
      </c>
      <c r="C276" s="17">
        <v>0.12649208843391299</v>
      </c>
      <c r="D276" s="17">
        <v>0.10226142945325201</v>
      </c>
      <c r="E276" s="17">
        <v>0.14815530170881699</v>
      </c>
      <c r="F276" s="17"/>
      <c r="G276" s="17">
        <v>0.113581333380447</v>
      </c>
      <c r="H276" s="17">
        <v>0.14315031548614199</v>
      </c>
      <c r="I276" s="17">
        <v>0.13690749950754499</v>
      </c>
      <c r="J276" s="17">
        <v>0.15191224715812501</v>
      </c>
      <c r="K276" s="17">
        <v>0.121663689412937</v>
      </c>
      <c r="L276" s="17">
        <v>9.5590209545075994E-2</v>
      </c>
      <c r="M276" s="17"/>
      <c r="N276" s="17">
        <v>8.4319227771892893E-2</v>
      </c>
      <c r="O276" s="17">
        <v>0.12797031110519899</v>
      </c>
      <c r="P276" s="17">
        <v>0.115061854017008</v>
      </c>
      <c r="Q276" s="17">
        <v>0.18100403387693001</v>
      </c>
      <c r="R276" s="17"/>
      <c r="S276" s="17">
        <v>0.13341504631196899</v>
      </c>
      <c r="T276" s="17">
        <v>0.12853328010811499</v>
      </c>
      <c r="U276" s="17">
        <v>9.85111321282576E-2</v>
      </c>
      <c r="V276" s="17">
        <v>0.13569788965767801</v>
      </c>
      <c r="W276" s="17">
        <v>0.12778953382036001</v>
      </c>
      <c r="X276" s="17">
        <v>0.14200867388657001</v>
      </c>
      <c r="Y276" s="17">
        <v>0.115245800550989</v>
      </c>
      <c r="Z276" s="17">
        <v>0.107505037279836</v>
      </c>
      <c r="AA276" s="17">
        <v>0.13658380337575399</v>
      </c>
      <c r="AB276" s="17">
        <v>0.121425179055167</v>
      </c>
      <c r="AC276" s="17">
        <v>0.13027964087202301</v>
      </c>
      <c r="AD276" s="17">
        <v>0.10995134899055101</v>
      </c>
      <c r="AE276" s="17"/>
      <c r="AF276" s="17">
        <v>0.16295184552943301</v>
      </c>
      <c r="AG276" s="17">
        <v>0.13120667782167</v>
      </c>
      <c r="AH276" s="17">
        <v>9.6332604767380606E-2</v>
      </c>
      <c r="AI276" s="17">
        <v>7.9700903551351607E-2</v>
      </c>
      <c r="AJ276" s="17">
        <v>9.69238579399537E-2</v>
      </c>
      <c r="AK276" s="17"/>
      <c r="AL276" s="17">
        <v>0.108154551190038</v>
      </c>
      <c r="AM276" s="17">
        <v>0.102993091494925</v>
      </c>
      <c r="AN276" s="17">
        <v>0.20723422907526301</v>
      </c>
      <c r="AO276" s="17"/>
      <c r="AP276" s="17">
        <v>8.2362304594614397E-2</v>
      </c>
      <c r="AQ276" s="17">
        <v>0.117663848017018</v>
      </c>
      <c r="AR276" s="17">
        <v>9.1858468865643805E-2</v>
      </c>
      <c r="AS276" s="17">
        <v>7.9699824819752504E-2</v>
      </c>
      <c r="AT276" s="17">
        <v>0.23608484578942299</v>
      </c>
      <c r="AU276" s="17"/>
      <c r="AV276" s="17">
        <v>8.4709671329930195E-2</v>
      </c>
      <c r="AW276" s="17">
        <v>0.103411540366339</v>
      </c>
      <c r="AX276" s="17">
        <v>0.10750840572503299</v>
      </c>
      <c r="AY276" s="17">
        <v>6.6850589703830093E-2</v>
      </c>
      <c r="AZ276" s="17">
        <v>0.28789093092615597</v>
      </c>
    </row>
    <row r="277" spans="2:52" x14ac:dyDescent="0.35">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E277" s="17"/>
      <c r="AF277" s="17"/>
      <c r="AG277" s="17"/>
      <c r="AH277" s="17"/>
      <c r="AI277" s="17"/>
      <c r="AJ277" s="17"/>
      <c r="AK277" s="17"/>
      <c r="AL277" s="17"/>
      <c r="AM277" s="17"/>
      <c r="AN277" s="17"/>
      <c r="AO277" s="17"/>
      <c r="AP277" s="17"/>
      <c r="AQ277" s="17"/>
      <c r="AR277" s="17"/>
      <c r="AS277" s="17"/>
      <c r="AT277" s="17"/>
      <c r="AU277" s="17"/>
      <c r="AV277" s="17"/>
      <c r="AW277" s="17"/>
      <c r="AX277" s="17"/>
      <c r="AY277" s="17"/>
      <c r="AZ277" s="17"/>
    </row>
  </sheetData>
  <mergeCells count="9">
    <mergeCell ref="AL5:AN5"/>
    <mergeCell ref="AP5:AT5"/>
    <mergeCell ref="AV5:AZ5"/>
    <mergeCell ref="D2:AT2"/>
    <mergeCell ref="D5:E5"/>
    <mergeCell ref="G5:L5"/>
    <mergeCell ref="N5:Q5"/>
    <mergeCell ref="S5:AD5"/>
    <mergeCell ref="AF5:AJ5"/>
  </mergeCells>
  <pageMargins left="0.7" right="0.7" top="0.75" bottom="0.75" header="0.3" footer="0.3"/>
  <pageSetup paperSize="9"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B2:AZ19"/>
  <sheetViews>
    <sheetView showGridLines="0" workbookViewId="0">
      <pane xSplit="2" topLeftCell="C1" activePane="topRight" state="frozen"/>
      <selection pane="topRight"/>
    </sheetView>
  </sheetViews>
  <sheetFormatPr defaultColWidth="10.90625" defaultRowHeight="14.5" x14ac:dyDescent="0.35"/>
  <cols>
    <col min="2" max="2" width="25.7265625" customWidth="1"/>
    <col min="3" max="5" width="10.7265625" customWidth="1"/>
    <col min="6" max="6" width="2.1796875" customWidth="1"/>
    <col min="7" max="12" width="10.7265625" customWidth="1"/>
    <col min="13" max="13" width="2.1796875" customWidth="1"/>
    <col min="14" max="17" width="10.7265625" customWidth="1"/>
    <col min="18" max="18" width="2.1796875" customWidth="1"/>
    <col min="19" max="30" width="10.7265625" customWidth="1"/>
    <col min="31" max="31" width="2.1796875" customWidth="1"/>
    <col min="32" max="36" width="10.7265625" customWidth="1"/>
    <col min="37" max="37" width="2.1796875" customWidth="1"/>
    <col min="38" max="40" width="10.7265625" customWidth="1"/>
    <col min="41" max="41" width="2.1796875" customWidth="1"/>
    <col min="42" max="46" width="10.7265625" customWidth="1"/>
    <col min="47" max="47" width="2.1796875" customWidth="1"/>
    <col min="48" max="52" width="10.7265625" customWidth="1"/>
    <col min="53" max="53" width="2.1796875" customWidth="1"/>
  </cols>
  <sheetData>
    <row r="2" spans="2:52" ht="40" customHeight="1" x14ac:dyDescent="0.35">
      <c r="D2" s="31" t="s">
        <v>191</v>
      </c>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row>
    <row r="5" spans="2:52" ht="30" customHeight="1" x14ac:dyDescent="0.35">
      <c r="B5" s="15"/>
      <c r="C5" s="15"/>
      <c r="D5" s="30" t="s">
        <v>58</v>
      </c>
      <c r="E5" s="30"/>
      <c r="F5" s="15"/>
      <c r="G5" s="30" t="s">
        <v>59</v>
      </c>
      <c r="H5" s="30"/>
      <c r="I5" s="30"/>
      <c r="J5" s="30"/>
      <c r="K5" s="30"/>
      <c r="L5" s="30"/>
      <c r="M5" s="15"/>
      <c r="N5" s="30" t="s">
        <v>60</v>
      </c>
      <c r="O5" s="30"/>
      <c r="P5" s="30"/>
      <c r="Q5" s="30"/>
      <c r="R5" s="15"/>
      <c r="S5" s="30" t="s">
        <v>61</v>
      </c>
      <c r="T5" s="30"/>
      <c r="U5" s="30"/>
      <c r="V5" s="30"/>
      <c r="W5" s="30"/>
      <c r="X5" s="30"/>
      <c r="Y5" s="30"/>
      <c r="Z5" s="30"/>
      <c r="AA5" s="30"/>
      <c r="AB5" s="30"/>
      <c r="AC5" s="30"/>
      <c r="AD5" s="30"/>
      <c r="AE5" s="15"/>
      <c r="AF5" s="30" t="s">
        <v>62</v>
      </c>
      <c r="AG5" s="30"/>
      <c r="AH5" s="30"/>
      <c r="AI5" s="30"/>
      <c r="AJ5" s="30"/>
      <c r="AK5" s="15"/>
      <c r="AL5" s="30" t="s">
        <v>63</v>
      </c>
      <c r="AM5" s="30"/>
      <c r="AN5" s="30"/>
      <c r="AO5" s="15"/>
      <c r="AP5" s="30" t="s">
        <v>64</v>
      </c>
      <c r="AQ5" s="30"/>
      <c r="AR5" s="30"/>
      <c r="AS5" s="30"/>
      <c r="AT5" s="30"/>
      <c r="AU5" s="15"/>
      <c r="AV5" s="30" t="s">
        <v>65</v>
      </c>
      <c r="AW5" s="30"/>
      <c r="AX5" s="30"/>
      <c r="AY5" s="30"/>
      <c r="AZ5" s="30"/>
    </row>
    <row r="6" spans="2:52" ht="72.5" x14ac:dyDescent="0.35">
      <c r="B6" t="s">
        <v>15</v>
      </c>
      <c r="C6" s="9" t="s">
        <v>16</v>
      </c>
      <c r="D6" s="12" t="s">
        <v>17</v>
      </c>
      <c r="E6" s="12" t="s">
        <v>18</v>
      </c>
      <c r="G6" s="12" t="s">
        <v>21</v>
      </c>
      <c r="H6" s="12" t="s">
        <v>22</v>
      </c>
      <c r="I6" s="12" t="s">
        <v>23</v>
      </c>
      <c r="J6" s="12" t="s">
        <v>24</v>
      </c>
      <c r="K6" s="12" t="s">
        <v>25</v>
      </c>
      <c r="L6" s="12" t="s">
        <v>26</v>
      </c>
      <c r="N6" s="12" t="s">
        <v>27</v>
      </c>
      <c r="O6" s="12" t="s">
        <v>28</v>
      </c>
      <c r="P6" s="12" t="s">
        <v>29</v>
      </c>
      <c r="Q6" s="12" t="s">
        <v>30</v>
      </c>
      <c r="S6" s="12" t="s">
        <v>31</v>
      </c>
      <c r="T6" s="12" t="s">
        <v>32</v>
      </c>
      <c r="U6" s="12" t="s">
        <v>33</v>
      </c>
      <c r="V6" s="12" t="s">
        <v>34</v>
      </c>
      <c r="W6" s="12" t="s">
        <v>35</v>
      </c>
      <c r="X6" s="12" t="s">
        <v>36</v>
      </c>
      <c r="Y6" s="12" t="s">
        <v>37</v>
      </c>
      <c r="Z6" s="12" t="s">
        <v>38</v>
      </c>
      <c r="AA6" s="12" t="s">
        <v>39</v>
      </c>
      <c r="AB6" s="12" t="s">
        <v>40</v>
      </c>
      <c r="AC6" s="12" t="s">
        <v>41</v>
      </c>
      <c r="AD6" s="12" t="s">
        <v>42</v>
      </c>
      <c r="AF6" s="12" t="s">
        <v>43</v>
      </c>
      <c r="AG6" s="12" t="s">
        <v>44</v>
      </c>
      <c r="AH6" s="12" t="s">
        <v>45</v>
      </c>
      <c r="AI6" s="12" t="s">
        <v>46</v>
      </c>
      <c r="AJ6" s="12" t="s">
        <v>47</v>
      </c>
      <c r="AL6" s="12" t="s">
        <v>48</v>
      </c>
      <c r="AM6" s="12" t="s">
        <v>49</v>
      </c>
      <c r="AN6" s="12" t="s">
        <v>50</v>
      </c>
      <c r="AP6" s="12" t="s">
        <v>51</v>
      </c>
      <c r="AQ6" s="12" t="s">
        <v>52</v>
      </c>
      <c r="AR6" s="12" t="s">
        <v>53</v>
      </c>
      <c r="AS6" s="12" t="s">
        <v>54</v>
      </c>
      <c r="AT6" s="12" t="s">
        <v>50</v>
      </c>
      <c r="AV6" s="12" t="s">
        <v>51</v>
      </c>
      <c r="AW6" s="12" t="s">
        <v>52</v>
      </c>
      <c r="AX6" s="12" t="s">
        <v>55</v>
      </c>
      <c r="AY6" s="12" t="s">
        <v>56</v>
      </c>
      <c r="AZ6" s="12" t="s">
        <v>57</v>
      </c>
    </row>
    <row r="7" spans="2:52" ht="30" customHeight="1" x14ac:dyDescent="0.35">
      <c r="B7" s="10" t="s">
        <v>19</v>
      </c>
      <c r="C7" s="10">
        <v>4100</v>
      </c>
      <c r="D7" s="10">
        <v>2051</v>
      </c>
      <c r="E7" s="10">
        <v>2036</v>
      </c>
      <c r="F7" s="10"/>
      <c r="G7" s="10">
        <v>523</v>
      </c>
      <c r="H7" s="10">
        <v>691</v>
      </c>
      <c r="I7" s="10">
        <v>719</v>
      </c>
      <c r="J7" s="10">
        <v>697</v>
      </c>
      <c r="K7" s="10">
        <v>590</v>
      </c>
      <c r="L7" s="10">
        <v>880</v>
      </c>
      <c r="M7" s="10"/>
      <c r="N7" s="10">
        <v>1226</v>
      </c>
      <c r="O7" s="10">
        <v>1160</v>
      </c>
      <c r="P7" s="10">
        <v>758</v>
      </c>
      <c r="Q7" s="10">
        <v>944</v>
      </c>
      <c r="R7" s="10"/>
      <c r="S7" s="10">
        <v>559</v>
      </c>
      <c r="T7" s="10">
        <v>573</v>
      </c>
      <c r="U7" s="10">
        <v>336</v>
      </c>
      <c r="V7" s="10">
        <v>378</v>
      </c>
      <c r="W7" s="10">
        <v>304</v>
      </c>
      <c r="X7" s="10">
        <v>357</v>
      </c>
      <c r="Y7" s="10">
        <v>352</v>
      </c>
      <c r="Z7" s="10">
        <v>182</v>
      </c>
      <c r="AA7" s="10">
        <v>466</v>
      </c>
      <c r="AB7" s="10">
        <v>286</v>
      </c>
      <c r="AC7" s="10">
        <v>196</v>
      </c>
      <c r="AD7" s="10">
        <v>111</v>
      </c>
      <c r="AE7" s="10"/>
      <c r="AF7" s="10">
        <v>1057</v>
      </c>
      <c r="AG7" s="10">
        <v>858</v>
      </c>
      <c r="AH7" s="10">
        <v>1137</v>
      </c>
      <c r="AI7" s="10">
        <v>447</v>
      </c>
      <c r="AJ7" s="10">
        <v>69</v>
      </c>
      <c r="AK7" s="10"/>
      <c r="AL7" s="10">
        <v>1402</v>
      </c>
      <c r="AM7" s="10">
        <v>1680</v>
      </c>
      <c r="AN7" s="10">
        <v>633</v>
      </c>
      <c r="AO7" s="10"/>
      <c r="AP7" s="10">
        <v>1401</v>
      </c>
      <c r="AQ7" s="10">
        <v>1205</v>
      </c>
      <c r="AR7" s="10">
        <v>272</v>
      </c>
      <c r="AS7" s="10">
        <v>54</v>
      </c>
      <c r="AT7" s="10">
        <v>573</v>
      </c>
      <c r="AU7" s="10"/>
      <c r="AV7" s="10">
        <v>792</v>
      </c>
      <c r="AW7" s="10">
        <v>1589</v>
      </c>
      <c r="AX7" s="10">
        <v>290</v>
      </c>
      <c r="AY7" s="10">
        <v>447</v>
      </c>
      <c r="AZ7" s="10">
        <v>382</v>
      </c>
    </row>
    <row r="8" spans="2:52" ht="30" customHeight="1" x14ac:dyDescent="0.35">
      <c r="B8" s="11" t="s">
        <v>20</v>
      </c>
      <c r="C8" s="11">
        <v>4100</v>
      </c>
      <c r="D8" s="11">
        <v>2018</v>
      </c>
      <c r="E8" s="11">
        <v>2069</v>
      </c>
      <c r="F8" s="11"/>
      <c r="G8" s="11">
        <v>571</v>
      </c>
      <c r="H8" s="11">
        <v>700</v>
      </c>
      <c r="I8" s="11">
        <v>699</v>
      </c>
      <c r="J8" s="11">
        <v>697</v>
      </c>
      <c r="K8" s="11">
        <v>576</v>
      </c>
      <c r="L8" s="11">
        <v>858</v>
      </c>
      <c r="M8" s="11"/>
      <c r="N8" s="11">
        <v>1104</v>
      </c>
      <c r="O8" s="11">
        <v>1063</v>
      </c>
      <c r="P8" s="11">
        <v>899</v>
      </c>
      <c r="Q8" s="11">
        <v>1022</v>
      </c>
      <c r="R8" s="11"/>
      <c r="S8" s="11">
        <v>574</v>
      </c>
      <c r="T8" s="11">
        <v>533</v>
      </c>
      <c r="U8" s="11">
        <v>328</v>
      </c>
      <c r="V8" s="11">
        <v>369</v>
      </c>
      <c r="W8" s="11">
        <v>287</v>
      </c>
      <c r="X8" s="11">
        <v>369</v>
      </c>
      <c r="Y8" s="11">
        <v>328</v>
      </c>
      <c r="Z8" s="11">
        <v>164</v>
      </c>
      <c r="AA8" s="11">
        <v>451</v>
      </c>
      <c r="AB8" s="11">
        <v>369</v>
      </c>
      <c r="AC8" s="11">
        <v>205</v>
      </c>
      <c r="AD8" s="11">
        <v>123</v>
      </c>
      <c r="AE8" s="11"/>
      <c r="AF8" s="11">
        <v>1092</v>
      </c>
      <c r="AG8" s="11">
        <v>884</v>
      </c>
      <c r="AH8" s="11">
        <v>1109</v>
      </c>
      <c r="AI8" s="11">
        <v>420</v>
      </c>
      <c r="AJ8" s="11">
        <v>57</v>
      </c>
      <c r="AK8" s="11"/>
      <c r="AL8" s="11">
        <v>1388</v>
      </c>
      <c r="AM8" s="11">
        <v>1656</v>
      </c>
      <c r="AN8" s="11">
        <v>648</v>
      </c>
      <c r="AO8" s="11"/>
      <c r="AP8" s="11">
        <v>1357</v>
      </c>
      <c r="AQ8" s="11">
        <v>1194</v>
      </c>
      <c r="AR8" s="11">
        <v>262</v>
      </c>
      <c r="AS8" s="11">
        <v>53</v>
      </c>
      <c r="AT8" s="11">
        <v>593</v>
      </c>
      <c r="AU8" s="11"/>
      <c r="AV8" s="11">
        <v>766</v>
      </c>
      <c r="AW8" s="11">
        <v>1598</v>
      </c>
      <c r="AX8" s="11">
        <v>282</v>
      </c>
      <c r="AY8" s="11">
        <v>441</v>
      </c>
      <c r="AZ8" s="11">
        <v>382</v>
      </c>
    </row>
    <row r="9" spans="2:52" ht="29" x14ac:dyDescent="0.35">
      <c r="B9" s="18" t="s">
        <v>182</v>
      </c>
      <c r="C9" s="17">
        <v>0.11333262978964399</v>
      </c>
      <c r="D9" s="17">
        <v>0.122105893439183</v>
      </c>
      <c r="E9" s="17">
        <v>0.105487055071632</v>
      </c>
      <c r="F9" s="17"/>
      <c r="G9" s="17">
        <v>0.15305541150309801</v>
      </c>
      <c r="H9" s="17">
        <v>0.13464284414868499</v>
      </c>
      <c r="I9" s="17">
        <v>0.106688476039302</v>
      </c>
      <c r="J9" s="17">
        <v>0.10479518756359101</v>
      </c>
      <c r="K9" s="17">
        <v>0.107788659570191</v>
      </c>
      <c r="L9" s="17">
        <v>8.55957447950602E-2</v>
      </c>
      <c r="M9" s="17"/>
      <c r="N9" s="17">
        <v>0.12180186389811901</v>
      </c>
      <c r="O9" s="17">
        <v>9.9307181330334907E-2</v>
      </c>
      <c r="P9" s="17">
        <v>0.129938566222004</v>
      </c>
      <c r="Q9" s="17">
        <v>0.104528534340761</v>
      </c>
      <c r="R9" s="17"/>
      <c r="S9" s="17">
        <v>0.177668172771486</v>
      </c>
      <c r="T9" s="17">
        <v>8.8073602616045896E-2</v>
      </c>
      <c r="U9" s="17">
        <v>8.4753630982516398E-2</v>
      </c>
      <c r="V9" s="17">
        <v>0.144464309932402</v>
      </c>
      <c r="W9" s="17">
        <v>9.8700092095361305E-2</v>
      </c>
      <c r="X9" s="17">
        <v>0.12333533971479201</v>
      </c>
      <c r="Y9" s="17">
        <v>7.4316995270636801E-2</v>
      </c>
      <c r="Z9" s="17">
        <v>8.5089270754762802E-2</v>
      </c>
      <c r="AA9" s="17">
        <v>0.115993898937923</v>
      </c>
      <c r="AB9" s="17">
        <v>6.4634448138145395E-2</v>
      </c>
      <c r="AC9" s="17">
        <v>0.15524096665987899</v>
      </c>
      <c r="AD9" s="17">
        <v>0.11769431357445199</v>
      </c>
      <c r="AE9" s="17"/>
      <c r="AF9" s="17">
        <v>0.120658879825643</v>
      </c>
      <c r="AG9" s="17">
        <v>9.90234344349646E-2</v>
      </c>
      <c r="AH9" s="17">
        <v>0.108784054480387</v>
      </c>
      <c r="AI9" s="17">
        <v>0.128444709106705</v>
      </c>
      <c r="AJ9" s="17">
        <v>0.24401920714957501</v>
      </c>
      <c r="AK9" s="17"/>
      <c r="AL9" s="17">
        <v>0.148868699533932</v>
      </c>
      <c r="AM9" s="17">
        <v>9.2836809550278607E-2</v>
      </c>
      <c r="AN9" s="17">
        <v>9.5258344410461396E-2</v>
      </c>
      <c r="AO9" s="17"/>
      <c r="AP9" s="17">
        <v>0.14546634423105601</v>
      </c>
      <c r="AQ9" s="17">
        <v>0.106275278681889</v>
      </c>
      <c r="AR9" s="17">
        <v>8.7756286641011094E-2</v>
      </c>
      <c r="AS9" s="17">
        <v>0.28313236396834601</v>
      </c>
      <c r="AT9" s="17">
        <v>7.9428388474780801E-2</v>
      </c>
      <c r="AU9" s="17"/>
      <c r="AV9" s="17">
        <v>0.14366994807340999</v>
      </c>
      <c r="AW9" s="17">
        <v>9.9515740303004002E-2</v>
      </c>
      <c r="AX9" s="17">
        <v>0.11301626863535</v>
      </c>
      <c r="AY9" s="17">
        <v>0.21580516358635299</v>
      </c>
      <c r="AZ9" s="17">
        <v>5.9846261184328599E-2</v>
      </c>
    </row>
    <row r="10" spans="2:52" x14ac:dyDescent="0.35">
      <c r="B10" s="18" t="s">
        <v>183</v>
      </c>
      <c r="C10" s="17">
        <v>0.19496353209758999</v>
      </c>
      <c r="D10" s="17">
        <v>0.22454537688714901</v>
      </c>
      <c r="E10" s="17">
        <v>0.16641622472144599</v>
      </c>
      <c r="F10" s="17"/>
      <c r="G10" s="17">
        <v>0.24347264162037199</v>
      </c>
      <c r="H10" s="17">
        <v>0.24933207230257501</v>
      </c>
      <c r="I10" s="17">
        <v>0.20488360096882599</v>
      </c>
      <c r="J10" s="17">
        <v>0.17674429088009699</v>
      </c>
      <c r="K10" s="17">
        <v>0.15456969579625501</v>
      </c>
      <c r="L10" s="17">
        <v>0.15217184054007399</v>
      </c>
      <c r="M10" s="17"/>
      <c r="N10" s="17">
        <v>0.183111668461687</v>
      </c>
      <c r="O10" s="17">
        <v>0.19575122842451201</v>
      </c>
      <c r="P10" s="17">
        <v>0.22351128296831199</v>
      </c>
      <c r="Q10" s="17">
        <v>0.18412426655053801</v>
      </c>
      <c r="R10" s="17"/>
      <c r="S10" s="17">
        <v>0.217690479444449</v>
      </c>
      <c r="T10" s="17">
        <v>0.21262259962048299</v>
      </c>
      <c r="U10" s="17">
        <v>0.180691363298223</v>
      </c>
      <c r="V10" s="17">
        <v>0.180373187348839</v>
      </c>
      <c r="W10" s="17">
        <v>0.211882781266058</v>
      </c>
      <c r="X10" s="17">
        <v>0.20367231142227099</v>
      </c>
      <c r="Y10" s="17">
        <v>0.191389649315414</v>
      </c>
      <c r="Z10" s="17">
        <v>0.203207064071804</v>
      </c>
      <c r="AA10" s="17">
        <v>0.19951637283115101</v>
      </c>
      <c r="AB10" s="17">
        <v>0.15455037058957199</v>
      </c>
      <c r="AC10" s="17">
        <v>0.175664656155958</v>
      </c>
      <c r="AD10" s="17">
        <v>0.163855188723013</v>
      </c>
      <c r="AE10" s="17"/>
      <c r="AF10" s="17">
        <v>0.20825627472119801</v>
      </c>
      <c r="AG10" s="17">
        <v>0.19346101127123999</v>
      </c>
      <c r="AH10" s="17">
        <v>0.207845892752126</v>
      </c>
      <c r="AI10" s="17">
        <v>0.20241504637565999</v>
      </c>
      <c r="AJ10" s="17">
        <v>0.143374740698585</v>
      </c>
      <c r="AK10" s="17"/>
      <c r="AL10" s="17">
        <v>0.20515563819291699</v>
      </c>
      <c r="AM10" s="17">
        <v>0.19194596474576001</v>
      </c>
      <c r="AN10" s="17">
        <v>0.175723210454166</v>
      </c>
      <c r="AO10" s="17"/>
      <c r="AP10" s="17">
        <v>0.21809811227200401</v>
      </c>
      <c r="AQ10" s="17">
        <v>0.21563189395434801</v>
      </c>
      <c r="AR10" s="17">
        <v>0.15479052567736401</v>
      </c>
      <c r="AS10" s="17">
        <v>0.24812074831619901</v>
      </c>
      <c r="AT10" s="17">
        <v>0.143298593969687</v>
      </c>
      <c r="AU10" s="17"/>
      <c r="AV10" s="17">
        <v>0.23490662546872801</v>
      </c>
      <c r="AW10" s="17">
        <v>0.208537122481774</v>
      </c>
      <c r="AX10" s="17">
        <v>0.170973867827965</v>
      </c>
      <c r="AY10" s="17">
        <v>0.22100787887738099</v>
      </c>
      <c r="AZ10" s="17">
        <v>0.1174774767203</v>
      </c>
    </row>
    <row r="11" spans="2:52" ht="29" x14ac:dyDescent="0.35">
      <c r="B11" s="18" t="s">
        <v>184</v>
      </c>
      <c r="C11" s="17">
        <v>0.26837503460737999</v>
      </c>
      <c r="D11" s="17">
        <v>0.26669343393515399</v>
      </c>
      <c r="E11" s="17">
        <v>0.26969732595903601</v>
      </c>
      <c r="F11" s="17"/>
      <c r="G11" s="17">
        <v>0.22949670045989801</v>
      </c>
      <c r="H11" s="17">
        <v>0.214682392487901</v>
      </c>
      <c r="I11" s="17">
        <v>0.26692967042242099</v>
      </c>
      <c r="J11" s="17">
        <v>0.30725715752212601</v>
      </c>
      <c r="K11" s="17">
        <v>0.29664146317527801</v>
      </c>
      <c r="L11" s="17">
        <v>0.28866063098738398</v>
      </c>
      <c r="M11" s="17"/>
      <c r="N11" s="17">
        <v>0.26206056006909101</v>
      </c>
      <c r="O11" s="17">
        <v>0.26998929847355901</v>
      </c>
      <c r="P11" s="17">
        <v>0.26554244850312803</v>
      </c>
      <c r="Q11" s="17">
        <v>0.27420731584309799</v>
      </c>
      <c r="R11" s="17"/>
      <c r="S11" s="17">
        <v>0.23536461299307901</v>
      </c>
      <c r="T11" s="17">
        <v>0.26733199051731299</v>
      </c>
      <c r="U11" s="17">
        <v>0.27232617810840198</v>
      </c>
      <c r="V11" s="17">
        <v>0.29627780242410101</v>
      </c>
      <c r="W11" s="17">
        <v>0.33923795765471498</v>
      </c>
      <c r="X11" s="17">
        <v>0.26514893523620903</v>
      </c>
      <c r="Y11" s="17">
        <v>0.25913371572368299</v>
      </c>
      <c r="Z11" s="17">
        <v>0.25535301563228302</v>
      </c>
      <c r="AA11" s="17">
        <v>0.276271448699347</v>
      </c>
      <c r="AB11" s="17">
        <v>0.28192446971992802</v>
      </c>
      <c r="AC11" s="17">
        <v>0.22859167299340899</v>
      </c>
      <c r="AD11" s="17">
        <v>0.21573569993914199</v>
      </c>
      <c r="AE11" s="17"/>
      <c r="AF11" s="17">
        <v>0.28348894322884699</v>
      </c>
      <c r="AG11" s="17">
        <v>0.26391485947166499</v>
      </c>
      <c r="AH11" s="17">
        <v>0.25560468526188401</v>
      </c>
      <c r="AI11" s="17">
        <v>0.232065456993644</v>
      </c>
      <c r="AJ11" s="17">
        <v>0.22054369522442199</v>
      </c>
      <c r="AK11" s="17"/>
      <c r="AL11" s="17">
        <v>0.29542628456315001</v>
      </c>
      <c r="AM11" s="17">
        <v>0.26104064539966298</v>
      </c>
      <c r="AN11" s="17">
        <v>0.25267662076715303</v>
      </c>
      <c r="AO11" s="17"/>
      <c r="AP11" s="17">
        <v>0.27575733806486102</v>
      </c>
      <c r="AQ11" s="17">
        <v>0.25928846900369101</v>
      </c>
      <c r="AR11" s="17">
        <v>0.29341831602847901</v>
      </c>
      <c r="AS11" s="17">
        <v>0.20896700896658699</v>
      </c>
      <c r="AT11" s="17">
        <v>0.26469449616146001</v>
      </c>
      <c r="AU11" s="17"/>
      <c r="AV11" s="17">
        <v>0.279461884087781</v>
      </c>
      <c r="AW11" s="17">
        <v>0.264518890684733</v>
      </c>
      <c r="AX11" s="17">
        <v>0.26896084627382699</v>
      </c>
      <c r="AY11" s="17">
        <v>0.27342576159938198</v>
      </c>
      <c r="AZ11" s="17">
        <v>0.27276826810725002</v>
      </c>
    </row>
    <row r="12" spans="2:52" x14ac:dyDescent="0.35">
      <c r="B12" s="18" t="s">
        <v>185</v>
      </c>
      <c r="C12" s="17">
        <v>0.23242569795365101</v>
      </c>
      <c r="D12" s="17">
        <v>0.216158362950015</v>
      </c>
      <c r="E12" s="17">
        <v>0.24886858037710999</v>
      </c>
      <c r="F12" s="17"/>
      <c r="G12" s="17">
        <v>0.19712243903768401</v>
      </c>
      <c r="H12" s="17">
        <v>0.203792138804433</v>
      </c>
      <c r="I12" s="17">
        <v>0.23863724714168399</v>
      </c>
      <c r="J12" s="17">
        <v>0.20735649029398401</v>
      </c>
      <c r="K12" s="17">
        <v>0.24566218146741001</v>
      </c>
      <c r="L12" s="17">
        <v>0.285687007295998</v>
      </c>
      <c r="M12" s="17"/>
      <c r="N12" s="17">
        <v>0.267104479476653</v>
      </c>
      <c r="O12" s="17">
        <v>0.232084398075419</v>
      </c>
      <c r="P12" s="17">
        <v>0.22084512330601699</v>
      </c>
      <c r="Q12" s="17">
        <v>0.20625509877640399</v>
      </c>
      <c r="R12" s="17"/>
      <c r="S12" s="17">
        <v>0.200246075234257</v>
      </c>
      <c r="T12" s="17">
        <v>0.242583663221452</v>
      </c>
      <c r="U12" s="17">
        <v>0.28562102604552903</v>
      </c>
      <c r="V12" s="17">
        <v>0.20011781521805799</v>
      </c>
      <c r="W12" s="17">
        <v>0.17473458061584801</v>
      </c>
      <c r="X12" s="17">
        <v>0.197914963287387</v>
      </c>
      <c r="Y12" s="17">
        <v>0.25671482681187402</v>
      </c>
      <c r="Z12" s="17">
        <v>0.27992348574865</v>
      </c>
      <c r="AA12" s="17">
        <v>0.206845982492917</v>
      </c>
      <c r="AB12" s="17">
        <v>0.30479198530761897</v>
      </c>
      <c r="AC12" s="17">
        <v>0.24595038560551999</v>
      </c>
      <c r="AD12" s="17">
        <v>0.25785568169795497</v>
      </c>
      <c r="AE12" s="17"/>
      <c r="AF12" s="17">
        <v>0.18843477292234101</v>
      </c>
      <c r="AG12" s="17">
        <v>0.24751063506906701</v>
      </c>
      <c r="AH12" s="17">
        <v>0.262881524041578</v>
      </c>
      <c r="AI12" s="17">
        <v>0.26084467574929399</v>
      </c>
      <c r="AJ12" s="17">
        <v>0.18828071596087601</v>
      </c>
      <c r="AK12" s="17"/>
      <c r="AL12" s="17">
        <v>0.20282185446463499</v>
      </c>
      <c r="AM12" s="17">
        <v>0.26549321182567798</v>
      </c>
      <c r="AN12" s="17">
        <v>0.21393812775777099</v>
      </c>
      <c r="AO12" s="17"/>
      <c r="AP12" s="17">
        <v>0.221732135932727</v>
      </c>
      <c r="AQ12" s="17">
        <v>0.236903428324543</v>
      </c>
      <c r="AR12" s="17">
        <v>0.29717912445559203</v>
      </c>
      <c r="AS12" s="17">
        <v>5.3493368949911302E-2</v>
      </c>
      <c r="AT12" s="17">
        <v>0.219976620514935</v>
      </c>
      <c r="AU12" s="17"/>
      <c r="AV12" s="17">
        <v>0.21774322945854899</v>
      </c>
      <c r="AW12" s="17">
        <v>0.25033382906085599</v>
      </c>
      <c r="AX12" s="17">
        <v>0.29145021212989902</v>
      </c>
      <c r="AY12" s="17">
        <v>0.15140378697624901</v>
      </c>
      <c r="AZ12" s="17">
        <v>0.242935802495056</v>
      </c>
    </row>
    <row r="13" spans="2:52" x14ac:dyDescent="0.35">
      <c r="B13" s="18" t="s">
        <v>186</v>
      </c>
      <c r="C13" s="17">
        <v>9.1797350213917606E-2</v>
      </c>
      <c r="D13" s="17">
        <v>9.1609992630411696E-2</v>
      </c>
      <c r="E13" s="17">
        <v>9.2102411222210107E-2</v>
      </c>
      <c r="F13" s="17"/>
      <c r="G13" s="17">
        <v>9.4179183939137295E-2</v>
      </c>
      <c r="H13" s="17">
        <v>0.100243691991803</v>
      </c>
      <c r="I13" s="17">
        <v>7.2161591542890105E-2</v>
      </c>
      <c r="J13" s="17">
        <v>8.4455373268758405E-2</v>
      </c>
      <c r="K13" s="17">
        <v>9.2977425212136894E-2</v>
      </c>
      <c r="L13" s="17">
        <v>0.104494036060259</v>
      </c>
      <c r="M13" s="17"/>
      <c r="N13" s="17">
        <v>0.101448643783911</v>
      </c>
      <c r="O13" s="17">
        <v>9.4332488244617999E-2</v>
      </c>
      <c r="P13" s="17">
        <v>7.3966389804630106E-2</v>
      </c>
      <c r="Q13" s="17">
        <v>9.4566787487782994E-2</v>
      </c>
      <c r="R13" s="17"/>
      <c r="S13" s="17">
        <v>7.6694285029931697E-2</v>
      </c>
      <c r="T13" s="17">
        <v>8.6531055556735001E-2</v>
      </c>
      <c r="U13" s="17">
        <v>8.5634630041303506E-2</v>
      </c>
      <c r="V13" s="17">
        <v>6.8602371721278005E-2</v>
      </c>
      <c r="W13" s="17">
        <v>9.7453756666704999E-2</v>
      </c>
      <c r="X13" s="17">
        <v>9.1079257758094903E-2</v>
      </c>
      <c r="Y13" s="17">
        <v>0.102166778725232</v>
      </c>
      <c r="Z13" s="17">
        <v>0.10304223976568801</v>
      </c>
      <c r="AA13" s="17">
        <v>9.9109688346021907E-2</v>
      </c>
      <c r="AB13" s="17">
        <v>0.112685996552905</v>
      </c>
      <c r="AC13" s="17">
        <v>8.1350156874962096E-2</v>
      </c>
      <c r="AD13" s="17">
        <v>0.14536371947185101</v>
      </c>
      <c r="AE13" s="17"/>
      <c r="AF13" s="17">
        <v>6.7695046435758105E-2</v>
      </c>
      <c r="AG13" s="17">
        <v>9.8541016678464002E-2</v>
      </c>
      <c r="AH13" s="17">
        <v>9.4041215256922397E-2</v>
      </c>
      <c r="AI13" s="17">
        <v>0.116463852910361</v>
      </c>
      <c r="AJ13" s="17">
        <v>0.12907852387006799</v>
      </c>
      <c r="AK13" s="17"/>
      <c r="AL13" s="17">
        <v>6.5546813275765906E-2</v>
      </c>
      <c r="AM13" s="17">
        <v>0.110884661988307</v>
      </c>
      <c r="AN13" s="17">
        <v>9.1158520573027493E-2</v>
      </c>
      <c r="AO13" s="17"/>
      <c r="AP13" s="17">
        <v>7.5289014549536806E-2</v>
      </c>
      <c r="AQ13" s="17">
        <v>0.101521215852986</v>
      </c>
      <c r="AR13" s="17">
        <v>8.7395333782953402E-2</v>
      </c>
      <c r="AS13" s="17">
        <v>0.116481445911169</v>
      </c>
      <c r="AT13" s="17">
        <v>8.8929416925374094E-2</v>
      </c>
      <c r="AU13" s="17"/>
      <c r="AV13" s="17">
        <v>6.7338546342623595E-2</v>
      </c>
      <c r="AW13" s="17">
        <v>0.102997699721709</v>
      </c>
      <c r="AX13" s="17">
        <v>9.8540758570248396E-2</v>
      </c>
      <c r="AY13" s="17">
        <v>7.53608226970338E-2</v>
      </c>
      <c r="AZ13" s="17">
        <v>5.3533269314393603E-2</v>
      </c>
    </row>
    <row r="14" spans="2:52" x14ac:dyDescent="0.35">
      <c r="B14" s="18" t="s">
        <v>96</v>
      </c>
      <c r="C14" s="19">
        <v>9.9105755337817805E-2</v>
      </c>
      <c r="D14" s="19">
        <v>7.8886940158086102E-2</v>
      </c>
      <c r="E14" s="19">
        <v>0.11742840264856499</v>
      </c>
      <c r="F14" s="19"/>
      <c r="G14" s="19">
        <v>8.2673623439810898E-2</v>
      </c>
      <c r="H14" s="19">
        <v>9.7306860264602807E-2</v>
      </c>
      <c r="I14" s="19">
        <v>0.110699413884876</v>
      </c>
      <c r="J14" s="19">
        <v>0.11939150047144299</v>
      </c>
      <c r="K14" s="19">
        <v>0.10236057477872899</v>
      </c>
      <c r="L14" s="19">
        <v>8.3390740321224704E-2</v>
      </c>
      <c r="M14" s="19"/>
      <c r="N14" s="19">
        <v>6.4472784310539599E-2</v>
      </c>
      <c r="O14" s="19">
        <v>0.108535405451557</v>
      </c>
      <c r="P14" s="19">
        <v>8.6196189195908005E-2</v>
      </c>
      <c r="Q14" s="19">
        <v>0.136317997001416</v>
      </c>
      <c r="R14" s="19"/>
      <c r="S14" s="19">
        <v>9.2336374526797493E-2</v>
      </c>
      <c r="T14" s="19">
        <v>0.10285708846797099</v>
      </c>
      <c r="U14" s="19">
        <v>9.0973171524025301E-2</v>
      </c>
      <c r="V14" s="19">
        <v>0.110164513355322</v>
      </c>
      <c r="W14" s="19">
        <v>7.7990831701312005E-2</v>
      </c>
      <c r="X14" s="19">
        <v>0.118849192581247</v>
      </c>
      <c r="Y14" s="19">
        <v>0.116278034153161</v>
      </c>
      <c r="Z14" s="19">
        <v>7.3384924026811696E-2</v>
      </c>
      <c r="AA14" s="19">
        <v>0.10226260869264001</v>
      </c>
      <c r="AB14" s="19">
        <v>8.1412729691830693E-2</v>
      </c>
      <c r="AC14" s="19">
        <v>0.113202161710272</v>
      </c>
      <c r="AD14" s="19">
        <v>9.9495396593586902E-2</v>
      </c>
      <c r="AE14" s="19"/>
      <c r="AF14" s="19">
        <v>0.131466082866213</v>
      </c>
      <c r="AG14" s="19">
        <v>9.7549043074598898E-2</v>
      </c>
      <c r="AH14" s="19">
        <v>7.0842628207102701E-2</v>
      </c>
      <c r="AI14" s="19">
        <v>5.9766258864336702E-2</v>
      </c>
      <c r="AJ14" s="19">
        <v>7.4703117096474397E-2</v>
      </c>
      <c r="AK14" s="19"/>
      <c r="AL14" s="19">
        <v>8.2180709969600599E-2</v>
      </c>
      <c r="AM14" s="19">
        <v>7.77987064903123E-2</v>
      </c>
      <c r="AN14" s="19">
        <v>0.17124517603742101</v>
      </c>
      <c r="AO14" s="19"/>
      <c r="AP14" s="19">
        <v>6.3657054949813704E-2</v>
      </c>
      <c r="AQ14" s="19">
        <v>8.0379714182542E-2</v>
      </c>
      <c r="AR14" s="19">
        <v>7.9460413414600597E-2</v>
      </c>
      <c r="AS14" s="19">
        <v>8.9805063887787195E-2</v>
      </c>
      <c r="AT14" s="19">
        <v>0.203672483953763</v>
      </c>
      <c r="AU14" s="19"/>
      <c r="AV14" s="19">
        <v>5.6879766568907801E-2</v>
      </c>
      <c r="AW14" s="19">
        <v>7.4096717747923702E-2</v>
      </c>
      <c r="AX14" s="19">
        <v>5.7058046562710601E-2</v>
      </c>
      <c r="AY14" s="19">
        <v>6.2996586263600607E-2</v>
      </c>
      <c r="AZ14" s="19">
        <v>0.25343892217867198</v>
      </c>
    </row>
    <row r="15" spans="2:52" x14ac:dyDescent="0.35">
      <c r="B15" s="16"/>
    </row>
    <row r="16" spans="2:52" x14ac:dyDescent="0.35">
      <c r="B16" t="s">
        <v>84</v>
      </c>
    </row>
    <row r="17" spans="2:2" x14ac:dyDescent="0.35">
      <c r="B17" t="s">
        <v>85</v>
      </c>
    </row>
    <row r="19" spans="2:2" x14ac:dyDescent="0.35">
      <c r="B19" s="8" t="str">
        <f>HYPERLINK("#'Contents'!A1", "Return to Contents")</f>
        <v>Return to Contents</v>
      </c>
    </row>
  </sheetData>
  <mergeCells count="9">
    <mergeCell ref="AL5:AN5"/>
    <mergeCell ref="AP5:AT5"/>
    <mergeCell ref="AV5:AZ5"/>
    <mergeCell ref="D2:AT2"/>
    <mergeCell ref="D5:E5"/>
    <mergeCell ref="G5:L5"/>
    <mergeCell ref="N5:Q5"/>
    <mergeCell ref="S5:AD5"/>
    <mergeCell ref="AF5:AJ5"/>
  </mergeCells>
  <pageMargins left="0.7" right="0.7" top="0.75" bottom="0.75" header="0.3" footer="0.3"/>
  <pageSetup paperSize="9"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B2:AZ19"/>
  <sheetViews>
    <sheetView showGridLines="0" workbookViewId="0">
      <pane xSplit="2" topLeftCell="AD1" activePane="topRight" state="frozen"/>
      <selection pane="topRight"/>
    </sheetView>
  </sheetViews>
  <sheetFormatPr defaultColWidth="10.90625" defaultRowHeight="14.5" x14ac:dyDescent="0.35"/>
  <cols>
    <col min="2" max="2" width="25.7265625" customWidth="1"/>
    <col min="3" max="5" width="10.7265625" customWidth="1"/>
    <col min="6" max="6" width="2.1796875" customWidth="1"/>
    <col min="7" max="12" width="10.7265625" customWidth="1"/>
    <col min="13" max="13" width="2.1796875" customWidth="1"/>
    <col min="14" max="17" width="10.7265625" customWidth="1"/>
    <col min="18" max="18" width="2.1796875" customWidth="1"/>
    <col min="19" max="30" width="10.7265625" customWidth="1"/>
    <col min="31" max="31" width="2.1796875" customWidth="1"/>
    <col min="32" max="36" width="10.7265625" customWidth="1"/>
    <col min="37" max="37" width="2.1796875" customWidth="1"/>
    <col min="38" max="40" width="10.7265625" customWidth="1"/>
    <col min="41" max="41" width="2.1796875" customWidth="1"/>
    <col min="42" max="46" width="10.7265625" customWidth="1"/>
    <col min="47" max="47" width="2.1796875" customWidth="1"/>
    <col min="48" max="52" width="10.7265625" customWidth="1"/>
    <col min="53" max="53" width="2.1796875" customWidth="1"/>
  </cols>
  <sheetData>
    <row r="2" spans="2:52" ht="40" customHeight="1" x14ac:dyDescent="0.35">
      <c r="D2" s="31" t="s">
        <v>192</v>
      </c>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row>
    <row r="5" spans="2:52" ht="30" customHeight="1" x14ac:dyDescent="0.35">
      <c r="B5" s="15"/>
      <c r="C5" s="15"/>
      <c r="D5" s="30" t="s">
        <v>58</v>
      </c>
      <c r="E5" s="30"/>
      <c r="F5" s="15"/>
      <c r="G5" s="30" t="s">
        <v>59</v>
      </c>
      <c r="H5" s="30"/>
      <c r="I5" s="30"/>
      <c r="J5" s="30"/>
      <c r="K5" s="30"/>
      <c r="L5" s="30"/>
      <c r="M5" s="15"/>
      <c r="N5" s="30" t="s">
        <v>60</v>
      </c>
      <c r="O5" s="30"/>
      <c r="P5" s="30"/>
      <c r="Q5" s="30"/>
      <c r="R5" s="15"/>
      <c r="S5" s="30" t="s">
        <v>61</v>
      </c>
      <c r="T5" s="30"/>
      <c r="U5" s="30"/>
      <c r="V5" s="30"/>
      <c r="W5" s="30"/>
      <c r="X5" s="30"/>
      <c r="Y5" s="30"/>
      <c r="Z5" s="30"/>
      <c r="AA5" s="30"/>
      <c r="AB5" s="30"/>
      <c r="AC5" s="30"/>
      <c r="AD5" s="30"/>
      <c r="AE5" s="15"/>
      <c r="AF5" s="30" t="s">
        <v>62</v>
      </c>
      <c r="AG5" s="30"/>
      <c r="AH5" s="30"/>
      <c r="AI5" s="30"/>
      <c r="AJ5" s="30"/>
      <c r="AK5" s="15"/>
      <c r="AL5" s="30" t="s">
        <v>63</v>
      </c>
      <c r="AM5" s="30"/>
      <c r="AN5" s="30"/>
      <c r="AO5" s="15"/>
      <c r="AP5" s="30" t="s">
        <v>64</v>
      </c>
      <c r="AQ5" s="30"/>
      <c r="AR5" s="30"/>
      <c r="AS5" s="30"/>
      <c r="AT5" s="30"/>
      <c r="AU5" s="15"/>
      <c r="AV5" s="30" t="s">
        <v>65</v>
      </c>
      <c r="AW5" s="30"/>
      <c r="AX5" s="30"/>
      <c r="AY5" s="30"/>
      <c r="AZ5" s="30"/>
    </row>
    <row r="6" spans="2:52" ht="72.5" x14ac:dyDescent="0.35">
      <c r="B6" t="s">
        <v>15</v>
      </c>
      <c r="C6" s="9" t="s">
        <v>16</v>
      </c>
      <c r="D6" s="12" t="s">
        <v>17</v>
      </c>
      <c r="E6" s="12" t="s">
        <v>18</v>
      </c>
      <c r="G6" s="12" t="s">
        <v>21</v>
      </c>
      <c r="H6" s="12" t="s">
        <v>22</v>
      </c>
      <c r="I6" s="12" t="s">
        <v>23</v>
      </c>
      <c r="J6" s="12" t="s">
        <v>24</v>
      </c>
      <c r="K6" s="12" t="s">
        <v>25</v>
      </c>
      <c r="L6" s="12" t="s">
        <v>26</v>
      </c>
      <c r="N6" s="12" t="s">
        <v>27</v>
      </c>
      <c r="O6" s="12" t="s">
        <v>28</v>
      </c>
      <c r="P6" s="12" t="s">
        <v>29</v>
      </c>
      <c r="Q6" s="12" t="s">
        <v>30</v>
      </c>
      <c r="S6" s="12" t="s">
        <v>31</v>
      </c>
      <c r="T6" s="12" t="s">
        <v>32</v>
      </c>
      <c r="U6" s="12" t="s">
        <v>33</v>
      </c>
      <c r="V6" s="12" t="s">
        <v>34</v>
      </c>
      <c r="W6" s="12" t="s">
        <v>35</v>
      </c>
      <c r="X6" s="12" t="s">
        <v>36</v>
      </c>
      <c r="Y6" s="12" t="s">
        <v>37</v>
      </c>
      <c r="Z6" s="12" t="s">
        <v>38</v>
      </c>
      <c r="AA6" s="12" t="s">
        <v>39</v>
      </c>
      <c r="AB6" s="12" t="s">
        <v>40</v>
      </c>
      <c r="AC6" s="12" t="s">
        <v>41</v>
      </c>
      <c r="AD6" s="12" t="s">
        <v>42</v>
      </c>
      <c r="AF6" s="12" t="s">
        <v>43</v>
      </c>
      <c r="AG6" s="12" t="s">
        <v>44</v>
      </c>
      <c r="AH6" s="12" t="s">
        <v>45</v>
      </c>
      <c r="AI6" s="12" t="s">
        <v>46</v>
      </c>
      <c r="AJ6" s="12" t="s">
        <v>47</v>
      </c>
      <c r="AL6" s="12" t="s">
        <v>48</v>
      </c>
      <c r="AM6" s="12" t="s">
        <v>49</v>
      </c>
      <c r="AN6" s="12" t="s">
        <v>50</v>
      </c>
      <c r="AP6" s="12" t="s">
        <v>51</v>
      </c>
      <c r="AQ6" s="12" t="s">
        <v>52</v>
      </c>
      <c r="AR6" s="12" t="s">
        <v>53</v>
      </c>
      <c r="AS6" s="12" t="s">
        <v>54</v>
      </c>
      <c r="AT6" s="12" t="s">
        <v>50</v>
      </c>
      <c r="AV6" s="12" t="s">
        <v>51</v>
      </c>
      <c r="AW6" s="12" t="s">
        <v>52</v>
      </c>
      <c r="AX6" s="12" t="s">
        <v>55</v>
      </c>
      <c r="AY6" s="12" t="s">
        <v>56</v>
      </c>
      <c r="AZ6" s="12" t="s">
        <v>57</v>
      </c>
    </row>
    <row r="7" spans="2:52" ht="30" customHeight="1" x14ac:dyDescent="0.35">
      <c r="B7" s="10" t="s">
        <v>19</v>
      </c>
      <c r="C7" s="10">
        <v>4100</v>
      </c>
      <c r="D7" s="10">
        <v>2051</v>
      </c>
      <c r="E7" s="10">
        <v>2036</v>
      </c>
      <c r="F7" s="10"/>
      <c r="G7" s="10">
        <v>523</v>
      </c>
      <c r="H7" s="10">
        <v>691</v>
      </c>
      <c r="I7" s="10">
        <v>719</v>
      </c>
      <c r="J7" s="10">
        <v>697</v>
      </c>
      <c r="K7" s="10">
        <v>590</v>
      </c>
      <c r="L7" s="10">
        <v>880</v>
      </c>
      <c r="M7" s="10"/>
      <c r="N7" s="10">
        <v>1226</v>
      </c>
      <c r="O7" s="10">
        <v>1160</v>
      </c>
      <c r="P7" s="10">
        <v>758</v>
      </c>
      <c r="Q7" s="10">
        <v>944</v>
      </c>
      <c r="R7" s="10"/>
      <c r="S7" s="10">
        <v>559</v>
      </c>
      <c r="T7" s="10">
        <v>573</v>
      </c>
      <c r="U7" s="10">
        <v>336</v>
      </c>
      <c r="V7" s="10">
        <v>378</v>
      </c>
      <c r="W7" s="10">
        <v>304</v>
      </c>
      <c r="X7" s="10">
        <v>357</v>
      </c>
      <c r="Y7" s="10">
        <v>352</v>
      </c>
      <c r="Z7" s="10">
        <v>182</v>
      </c>
      <c r="AA7" s="10">
        <v>466</v>
      </c>
      <c r="AB7" s="10">
        <v>286</v>
      </c>
      <c r="AC7" s="10">
        <v>196</v>
      </c>
      <c r="AD7" s="10">
        <v>111</v>
      </c>
      <c r="AE7" s="10"/>
      <c r="AF7" s="10">
        <v>1057</v>
      </c>
      <c r="AG7" s="10">
        <v>858</v>
      </c>
      <c r="AH7" s="10">
        <v>1137</v>
      </c>
      <c r="AI7" s="10">
        <v>447</v>
      </c>
      <c r="AJ7" s="10">
        <v>69</v>
      </c>
      <c r="AK7" s="10"/>
      <c r="AL7" s="10">
        <v>1402</v>
      </c>
      <c r="AM7" s="10">
        <v>1680</v>
      </c>
      <c r="AN7" s="10">
        <v>633</v>
      </c>
      <c r="AO7" s="10"/>
      <c r="AP7" s="10">
        <v>1401</v>
      </c>
      <c r="AQ7" s="10">
        <v>1205</v>
      </c>
      <c r="AR7" s="10">
        <v>272</v>
      </c>
      <c r="AS7" s="10">
        <v>54</v>
      </c>
      <c r="AT7" s="10">
        <v>573</v>
      </c>
      <c r="AU7" s="10"/>
      <c r="AV7" s="10">
        <v>792</v>
      </c>
      <c r="AW7" s="10">
        <v>1589</v>
      </c>
      <c r="AX7" s="10">
        <v>290</v>
      </c>
      <c r="AY7" s="10">
        <v>447</v>
      </c>
      <c r="AZ7" s="10">
        <v>382</v>
      </c>
    </row>
    <row r="8" spans="2:52" ht="30" customHeight="1" x14ac:dyDescent="0.35">
      <c r="B8" s="11" t="s">
        <v>20</v>
      </c>
      <c r="C8" s="11">
        <v>4100</v>
      </c>
      <c r="D8" s="11">
        <v>2018</v>
      </c>
      <c r="E8" s="11">
        <v>2069</v>
      </c>
      <c r="F8" s="11"/>
      <c r="G8" s="11">
        <v>571</v>
      </c>
      <c r="H8" s="11">
        <v>700</v>
      </c>
      <c r="I8" s="11">
        <v>699</v>
      </c>
      <c r="J8" s="11">
        <v>697</v>
      </c>
      <c r="K8" s="11">
        <v>576</v>
      </c>
      <c r="L8" s="11">
        <v>858</v>
      </c>
      <c r="M8" s="11"/>
      <c r="N8" s="11">
        <v>1104</v>
      </c>
      <c r="O8" s="11">
        <v>1063</v>
      </c>
      <c r="P8" s="11">
        <v>899</v>
      </c>
      <c r="Q8" s="11">
        <v>1022</v>
      </c>
      <c r="R8" s="11"/>
      <c r="S8" s="11">
        <v>574</v>
      </c>
      <c r="T8" s="11">
        <v>533</v>
      </c>
      <c r="U8" s="11">
        <v>328</v>
      </c>
      <c r="V8" s="11">
        <v>369</v>
      </c>
      <c r="W8" s="11">
        <v>287</v>
      </c>
      <c r="X8" s="11">
        <v>369</v>
      </c>
      <c r="Y8" s="11">
        <v>328</v>
      </c>
      <c r="Z8" s="11">
        <v>164</v>
      </c>
      <c r="AA8" s="11">
        <v>451</v>
      </c>
      <c r="AB8" s="11">
        <v>369</v>
      </c>
      <c r="AC8" s="11">
        <v>205</v>
      </c>
      <c r="AD8" s="11">
        <v>123</v>
      </c>
      <c r="AE8" s="11"/>
      <c r="AF8" s="11">
        <v>1092</v>
      </c>
      <c r="AG8" s="11">
        <v>884</v>
      </c>
      <c r="AH8" s="11">
        <v>1109</v>
      </c>
      <c r="AI8" s="11">
        <v>420</v>
      </c>
      <c r="AJ8" s="11">
        <v>57</v>
      </c>
      <c r="AK8" s="11"/>
      <c r="AL8" s="11">
        <v>1388</v>
      </c>
      <c r="AM8" s="11">
        <v>1656</v>
      </c>
      <c r="AN8" s="11">
        <v>648</v>
      </c>
      <c r="AO8" s="11"/>
      <c r="AP8" s="11">
        <v>1357</v>
      </c>
      <c r="AQ8" s="11">
        <v>1194</v>
      </c>
      <c r="AR8" s="11">
        <v>262</v>
      </c>
      <c r="AS8" s="11">
        <v>53</v>
      </c>
      <c r="AT8" s="11">
        <v>593</v>
      </c>
      <c r="AU8" s="11"/>
      <c r="AV8" s="11">
        <v>766</v>
      </c>
      <c r="AW8" s="11">
        <v>1598</v>
      </c>
      <c r="AX8" s="11">
        <v>282</v>
      </c>
      <c r="AY8" s="11">
        <v>441</v>
      </c>
      <c r="AZ8" s="11">
        <v>382</v>
      </c>
    </row>
    <row r="9" spans="2:52" ht="29" x14ac:dyDescent="0.35">
      <c r="B9" s="18" t="s">
        <v>182</v>
      </c>
      <c r="C9" s="17">
        <v>0.120003573775638</v>
      </c>
      <c r="D9" s="17">
        <v>0.13816454393042901</v>
      </c>
      <c r="E9" s="17">
        <v>0.101889584561851</v>
      </c>
      <c r="F9" s="17"/>
      <c r="G9" s="17">
        <v>0.18600378383684199</v>
      </c>
      <c r="H9" s="17">
        <v>0.16565032830048701</v>
      </c>
      <c r="I9" s="17">
        <v>0.12903166283821099</v>
      </c>
      <c r="J9" s="17">
        <v>9.1062870748248106E-2</v>
      </c>
      <c r="K9" s="17">
        <v>9.9630793329172906E-2</v>
      </c>
      <c r="L9" s="17">
        <v>6.8690040236339497E-2</v>
      </c>
      <c r="M9" s="17"/>
      <c r="N9" s="17">
        <v>0.14675592605042301</v>
      </c>
      <c r="O9" s="17">
        <v>8.9639119390310606E-2</v>
      </c>
      <c r="P9" s="17">
        <v>0.153414483009784</v>
      </c>
      <c r="Q9" s="17">
        <v>9.2708097148398297E-2</v>
      </c>
      <c r="R9" s="17"/>
      <c r="S9" s="17">
        <v>0.158104939600962</v>
      </c>
      <c r="T9" s="17">
        <v>0.10655111419326301</v>
      </c>
      <c r="U9" s="17">
        <v>6.1368218653154998E-2</v>
      </c>
      <c r="V9" s="17">
        <v>0.143304617687327</v>
      </c>
      <c r="W9" s="17">
        <v>0.115395372033907</v>
      </c>
      <c r="X9" s="17">
        <v>0.14619781209466301</v>
      </c>
      <c r="Y9" s="17">
        <v>8.1029054892769695E-2</v>
      </c>
      <c r="Z9" s="17">
        <v>0.12411797882153899</v>
      </c>
      <c r="AA9" s="17">
        <v>0.127371010417207</v>
      </c>
      <c r="AB9" s="17">
        <v>9.3057014474456495E-2</v>
      </c>
      <c r="AC9" s="17">
        <v>0.116637085810759</v>
      </c>
      <c r="AD9" s="17">
        <v>0.17699953665521501</v>
      </c>
      <c r="AE9" s="17"/>
      <c r="AF9" s="17">
        <v>9.8853533677605299E-2</v>
      </c>
      <c r="AG9" s="17">
        <v>9.8110737808713502E-2</v>
      </c>
      <c r="AH9" s="17">
        <v>0.13790190793031901</v>
      </c>
      <c r="AI9" s="17">
        <v>0.17523754509706199</v>
      </c>
      <c r="AJ9" s="17">
        <v>0.36254454571616201</v>
      </c>
      <c r="AK9" s="17"/>
      <c r="AL9" s="17">
        <v>8.9157188470613796E-2</v>
      </c>
      <c r="AM9" s="17">
        <v>0.144279565333785</v>
      </c>
      <c r="AN9" s="17">
        <v>0.115380785831133</v>
      </c>
      <c r="AO9" s="17"/>
      <c r="AP9" s="17">
        <v>0.111546873172703</v>
      </c>
      <c r="AQ9" s="17">
        <v>0.15557914980524301</v>
      </c>
      <c r="AR9" s="17">
        <v>8.6224487786729198E-2</v>
      </c>
      <c r="AS9" s="17">
        <v>0.10542542612733601</v>
      </c>
      <c r="AT9" s="17">
        <v>9.0444691745321701E-2</v>
      </c>
      <c r="AU9" s="17"/>
      <c r="AV9" s="17">
        <v>0.12737527706148999</v>
      </c>
      <c r="AW9" s="17">
        <v>0.14118413193003601</v>
      </c>
      <c r="AX9" s="17">
        <v>0.13520424273548701</v>
      </c>
      <c r="AY9" s="17">
        <v>9.7141571231571203E-2</v>
      </c>
      <c r="AZ9" s="17">
        <v>7.3197938971160198E-2</v>
      </c>
    </row>
    <row r="10" spans="2:52" x14ac:dyDescent="0.35">
      <c r="B10" s="18" t="s">
        <v>183</v>
      </c>
      <c r="C10" s="17">
        <v>0.38933214169443903</v>
      </c>
      <c r="D10" s="17">
        <v>0.38875254145956301</v>
      </c>
      <c r="E10" s="17">
        <v>0.390926617662678</v>
      </c>
      <c r="F10" s="17"/>
      <c r="G10" s="17">
        <v>0.371626043909973</v>
      </c>
      <c r="H10" s="17">
        <v>0.40427336357699101</v>
      </c>
      <c r="I10" s="17">
        <v>0.36515836589665701</v>
      </c>
      <c r="J10" s="17">
        <v>0.38348716962436202</v>
      </c>
      <c r="K10" s="17">
        <v>0.36701031933994199</v>
      </c>
      <c r="L10" s="17">
        <v>0.42835029071018399</v>
      </c>
      <c r="M10" s="17"/>
      <c r="N10" s="17">
        <v>0.43362185551795002</v>
      </c>
      <c r="O10" s="17">
        <v>0.411912831212149</v>
      </c>
      <c r="P10" s="17">
        <v>0.360000522009296</v>
      </c>
      <c r="Q10" s="17">
        <v>0.34250985497678699</v>
      </c>
      <c r="R10" s="17"/>
      <c r="S10" s="17">
        <v>0.39460187756429899</v>
      </c>
      <c r="T10" s="17">
        <v>0.37071848420700998</v>
      </c>
      <c r="U10" s="17">
        <v>0.43574914266360398</v>
      </c>
      <c r="V10" s="17">
        <v>0.370848429300419</v>
      </c>
      <c r="W10" s="17">
        <v>0.35935483345341501</v>
      </c>
      <c r="X10" s="17">
        <v>0.35929219425542802</v>
      </c>
      <c r="Y10" s="17">
        <v>0.41458770428515801</v>
      </c>
      <c r="Z10" s="17">
        <v>0.38810699079903099</v>
      </c>
      <c r="AA10" s="17">
        <v>0.402641364119599</v>
      </c>
      <c r="AB10" s="17">
        <v>0.396131904861315</v>
      </c>
      <c r="AC10" s="17">
        <v>0.40429425153570497</v>
      </c>
      <c r="AD10" s="17">
        <v>0.37728984868479998</v>
      </c>
      <c r="AE10" s="17"/>
      <c r="AF10" s="17">
        <v>0.33980799584724403</v>
      </c>
      <c r="AG10" s="17">
        <v>0.40013952745319598</v>
      </c>
      <c r="AH10" s="17">
        <v>0.42747006613446398</v>
      </c>
      <c r="AI10" s="17">
        <v>0.45638839518867702</v>
      </c>
      <c r="AJ10" s="17">
        <v>0.26235916583852498</v>
      </c>
      <c r="AK10" s="17"/>
      <c r="AL10" s="17">
        <v>0.36700815241145501</v>
      </c>
      <c r="AM10" s="17">
        <v>0.44537594289980897</v>
      </c>
      <c r="AN10" s="17">
        <v>0.306617852819833</v>
      </c>
      <c r="AO10" s="17"/>
      <c r="AP10" s="17">
        <v>0.40483011892649701</v>
      </c>
      <c r="AQ10" s="17">
        <v>0.41632248015717999</v>
      </c>
      <c r="AR10" s="17">
        <v>0.43656520422800899</v>
      </c>
      <c r="AS10" s="17">
        <v>0.288414466007546</v>
      </c>
      <c r="AT10" s="17">
        <v>0.300401242760372</v>
      </c>
      <c r="AU10" s="17"/>
      <c r="AV10" s="17">
        <v>0.42111496050778702</v>
      </c>
      <c r="AW10" s="17">
        <v>0.43217061148185898</v>
      </c>
      <c r="AX10" s="17">
        <v>0.46296368107024</v>
      </c>
      <c r="AY10" s="17">
        <v>0.299765077131248</v>
      </c>
      <c r="AZ10" s="17">
        <v>0.30219394480842399</v>
      </c>
    </row>
    <row r="11" spans="2:52" ht="29" x14ac:dyDescent="0.35">
      <c r="B11" s="18" t="s">
        <v>184</v>
      </c>
      <c r="C11" s="17">
        <v>0.26635969352060701</v>
      </c>
      <c r="D11" s="17">
        <v>0.262903069324322</v>
      </c>
      <c r="E11" s="17">
        <v>0.26820829494176701</v>
      </c>
      <c r="F11" s="17"/>
      <c r="G11" s="17">
        <v>0.22871135986966101</v>
      </c>
      <c r="H11" s="17">
        <v>0.235632634120339</v>
      </c>
      <c r="I11" s="17">
        <v>0.28616360794054702</v>
      </c>
      <c r="J11" s="17">
        <v>0.26342212662216902</v>
      </c>
      <c r="K11" s="17">
        <v>0.27990612374381102</v>
      </c>
      <c r="L11" s="17">
        <v>0.29362603263022002</v>
      </c>
      <c r="M11" s="17"/>
      <c r="N11" s="17">
        <v>0.25509736245911002</v>
      </c>
      <c r="O11" s="17">
        <v>0.273045831834202</v>
      </c>
      <c r="P11" s="17">
        <v>0.26140969006509401</v>
      </c>
      <c r="Q11" s="17">
        <v>0.279053057408372</v>
      </c>
      <c r="R11" s="17"/>
      <c r="S11" s="17">
        <v>0.242079433566223</v>
      </c>
      <c r="T11" s="17">
        <v>0.27471810490309501</v>
      </c>
      <c r="U11" s="17">
        <v>0.27329154142519202</v>
      </c>
      <c r="V11" s="17">
        <v>0.250271427548104</v>
      </c>
      <c r="W11" s="17">
        <v>0.34446344496034498</v>
      </c>
      <c r="X11" s="17">
        <v>0.26109579413341499</v>
      </c>
      <c r="Y11" s="17">
        <v>0.27450509640735599</v>
      </c>
      <c r="Z11" s="17">
        <v>0.26610605179371299</v>
      </c>
      <c r="AA11" s="17">
        <v>0.220589201440442</v>
      </c>
      <c r="AB11" s="17">
        <v>0.30732956873719403</v>
      </c>
      <c r="AC11" s="17">
        <v>0.24342583781397201</v>
      </c>
      <c r="AD11" s="17">
        <v>0.26853842863980598</v>
      </c>
      <c r="AE11" s="17"/>
      <c r="AF11" s="17">
        <v>0.28467028947698603</v>
      </c>
      <c r="AG11" s="17">
        <v>0.26767666252003097</v>
      </c>
      <c r="AH11" s="17">
        <v>0.25962878067503198</v>
      </c>
      <c r="AI11" s="17">
        <v>0.230231163526539</v>
      </c>
      <c r="AJ11" s="17">
        <v>0.17396111227902</v>
      </c>
      <c r="AK11" s="17"/>
      <c r="AL11" s="17">
        <v>0.29284187921677202</v>
      </c>
      <c r="AM11" s="17">
        <v>0.24344731942640299</v>
      </c>
      <c r="AN11" s="17">
        <v>0.28151091043445098</v>
      </c>
      <c r="AO11" s="17"/>
      <c r="AP11" s="17">
        <v>0.27315717041992099</v>
      </c>
      <c r="AQ11" s="17">
        <v>0.24462568473926399</v>
      </c>
      <c r="AR11" s="17">
        <v>0.30836878594647299</v>
      </c>
      <c r="AS11" s="17">
        <v>0.22020820453948101</v>
      </c>
      <c r="AT11" s="17">
        <v>0.28150762390908002</v>
      </c>
      <c r="AU11" s="17"/>
      <c r="AV11" s="17">
        <v>0.26761519812773699</v>
      </c>
      <c r="AW11" s="17">
        <v>0.24905582600103199</v>
      </c>
      <c r="AX11" s="17">
        <v>0.24262246947128399</v>
      </c>
      <c r="AY11" s="17">
        <v>0.305381863097275</v>
      </c>
      <c r="AZ11" s="17">
        <v>0.298516804066701</v>
      </c>
    </row>
    <row r="12" spans="2:52" x14ac:dyDescent="0.35">
      <c r="B12" s="18" t="s">
        <v>185</v>
      </c>
      <c r="C12" s="17">
        <v>8.3512532953464905E-2</v>
      </c>
      <c r="D12" s="17">
        <v>8.7894520184658695E-2</v>
      </c>
      <c r="E12" s="17">
        <v>7.9763028480866E-2</v>
      </c>
      <c r="F12" s="17"/>
      <c r="G12" s="17">
        <v>0.104526266904193</v>
      </c>
      <c r="H12" s="17">
        <v>6.01404070493863E-2</v>
      </c>
      <c r="I12" s="17">
        <v>8.5990202357305895E-2</v>
      </c>
      <c r="J12" s="17">
        <v>8.0881471863502502E-2</v>
      </c>
      <c r="K12" s="17">
        <v>8.4283363644777703E-2</v>
      </c>
      <c r="L12" s="17">
        <v>8.8208788065540097E-2</v>
      </c>
      <c r="M12" s="17"/>
      <c r="N12" s="17">
        <v>7.6979061052171893E-2</v>
      </c>
      <c r="O12" s="17">
        <v>7.8594483249405503E-2</v>
      </c>
      <c r="P12" s="17">
        <v>8.6515441175988694E-2</v>
      </c>
      <c r="Q12" s="17">
        <v>9.4024642266415201E-2</v>
      </c>
      <c r="R12" s="17"/>
      <c r="S12" s="17">
        <v>7.8773670938585796E-2</v>
      </c>
      <c r="T12" s="17">
        <v>8.9393964094253098E-2</v>
      </c>
      <c r="U12" s="17">
        <v>9.65071613341007E-2</v>
      </c>
      <c r="V12" s="17">
        <v>7.6379237433539998E-2</v>
      </c>
      <c r="W12" s="17">
        <v>7.0811752470852696E-2</v>
      </c>
      <c r="X12" s="17">
        <v>5.8585377099545297E-2</v>
      </c>
      <c r="Y12" s="17">
        <v>8.2347241573339697E-2</v>
      </c>
      <c r="Z12" s="17">
        <v>0.118271185782293</v>
      </c>
      <c r="AA12" s="17">
        <v>0.110736874883544</v>
      </c>
      <c r="AB12" s="17">
        <v>6.9909802163060406E-2</v>
      </c>
      <c r="AC12" s="17">
        <v>9.1456161019765697E-2</v>
      </c>
      <c r="AD12" s="17">
        <v>5.58122735018994E-2</v>
      </c>
      <c r="AE12" s="17"/>
      <c r="AF12" s="17">
        <v>8.3756947297730894E-2</v>
      </c>
      <c r="AG12" s="17">
        <v>8.8269587694914498E-2</v>
      </c>
      <c r="AH12" s="17">
        <v>8.0947852377277293E-2</v>
      </c>
      <c r="AI12" s="17">
        <v>5.5248726077308803E-2</v>
      </c>
      <c r="AJ12" s="17">
        <v>8.64664691293133E-2</v>
      </c>
      <c r="AK12" s="17"/>
      <c r="AL12" s="17">
        <v>0.104996981763161</v>
      </c>
      <c r="AM12" s="17">
        <v>6.5223210356015998E-2</v>
      </c>
      <c r="AN12" s="17">
        <v>8.0470558546446802E-2</v>
      </c>
      <c r="AO12" s="17"/>
      <c r="AP12" s="17">
        <v>0.100561745553953</v>
      </c>
      <c r="AQ12" s="17">
        <v>7.3911163840275906E-2</v>
      </c>
      <c r="AR12" s="17">
        <v>7.12224868327027E-2</v>
      </c>
      <c r="AS12" s="17">
        <v>0.10191592140578</v>
      </c>
      <c r="AT12" s="17">
        <v>7.1754467906203503E-2</v>
      </c>
      <c r="AU12" s="17"/>
      <c r="AV12" s="17">
        <v>9.4063211068231706E-2</v>
      </c>
      <c r="AW12" s="17">
        <v>7.2720200400562901E-2</v>
      </c>
      <c r="AX12" s="17">
        <v>6.8899883839982107E-2</v>
      </c>
      <c r="AY12" s="17">
        <v>0.13856847710918599</v>
      </c>
      <c r="AZ12" s="17">
        <v>6.5285785782483799E-2</v>
      </c>
    </row>
    <row r="13" spans="2:52" x14ac:dyDescent="0.35">
      <c r="B13" s="18" t="s">
        <v>186</v>
      </c>
      <c r="C13" s="17">
        <v>4.0047882140877698E-2</v>
      </c>
      <c r="D13" s="17">
        <v>4.3148552851367199E-2</v>
      </c>
      <c r="E13" s="17">
        <v>3.7275037268927398E-2</v>
      </c>
      <c r="F13" s="17"/>
      <c r="G13" s="17">
        <v>2.3268688120357602E-2</v>
      </c>
      <c r="H13" s="17">
        <v>2.76892504991543E-2</v>
      </c>
      <c r="I13" s="17">
        <v>2.5897775864961999E-2</v>
      </c>
      <c r="J13" s="17">
        <v>5.4249408886529897E-2</v>
      </c>
      <c r="K13" s="17">
        <v>6.2832152896098697E-2</v>
      </c>
      <c r="L13" s="17">
        <v>4.5989624572130502E-2</v>
      </c>
      <c r="M13" s="17"/>
      <c r="N13" s="17">
        <v>2.5925979113365801E-2</v>
      </c>
      <c r="O13" s="17">
        <v>4.3289893808370401E-2</v>
      </c>
      <c r="P13" s="17">
        <v>4.5595902883470298E-2</v>
      </c>
      <c r="Q13" s="17">
        <v>4.65539183129881E-2</v>
      </c>
      <c r="R13" s="17"/>
      <c r="S13" s="17">
        <v>3.0764925170725699E-2</v>
      </c>
      <c r="T13" s="17">
        <v>3.7105319056737099E-2</v>
      </c>
      <c r="U13" s="17">
        <v>4.8764036357426398E-2</v>
      </c>
      <c r="V13" s="17">
        <v>3.4273421789834203E-2</v>
      </c>
      <c r="W13" s="17">
        <v>3.04445090144164E-2</v>
      </c>
      <c r="X13" s="17">
        <v>6.69227949700366E-2</v>
      </c>
      <c r="Y13" s="17">
        <v>4.3582463981396598E-2</v>
      </c>
      <c r="Z13" s="17">
        <v>3.4730027374453298E-2</v>
      </c>
      <c r="AA13" s="17">
        <v>4.2045289077056E-2</v>
      </c>
      <c r="AB13" s="17">
        <v>4.7423990686301702E-2</v>
      </c>
      <c r="AC13" s="17">
        <v>2.8739846975810501E-2</v>
      </c>
      <c r="AD13" s="17">
        <v>1.90396834514918E-2</v>
      </c>
      <c r="AE13" s="17"/>
      <c r="AF13" s="17">
        <v>5.2675981646943003E-2</v>
      </c>
      <c r="AG13" s="17">
        <v>4.2036980965133801E-2</v>
      </c>
      <c r="AH13" s="17">
        <v>2.9396167934466099E-2</v>
      </c>
      <c r="AI13" s="17">
        <v>3.3362331626056098E-2</v>
      </c>
      <c r="AJ13" s="17">
        <v>3.99655899405051E-2</v>
      </c>
      <c r="AK13" s="17"/>
      <c r="AL13" s="17">
        <v>6.72478818487032E-2</v>
      </c>
      <c r="AM13" s="17">
        <v>2.1697077708434501E-2</v>
      </c>
      <c r="AN13" s="17">
        <v>3.5264446811012602E-2</v>
      </c>
      <c r="AO13" s="17"/>
      <c r="AP13" s="17">
        <v>4.9771216673282798E-2</v>
      </c>
      <c r="AQ13" s="17">
        <v>2.9291275394721501E-2</v>
      </c>
      <c r="AR13" s="17">
        <v>1.3617128298730701E-2</v>
      </c>
      <c r="AS13" s="17">
        <v>0.19577144150891901</v>
      </c>
      <c r="AT13" s="17">
        <v>4.9807212273156799E-2</v>
      </c>
      <c r="AU13" s="17"/>
      <c r="AV13" s="17">
        <v>3.38438173637211E-2</v>
      </c>
      <c r="AW13" s="17">
        <v>2.5142027016018899E-2</v>
      </c>
      <c r="AX13" s="17">
        <v>3.01737215680167E-2</v>
      </c>
      <c r="AY13" s="17">
        <v>0.105567023956761</v>
      </c>
      <c r="AZ13" s="17">
        <v>1.7438547314078501E-2</v>
      </c>
    </row>
    <row r="14" spans="2:52" x14ac:dyDescent="0.35">
      <c r="B14" s="18" t="s">
        <v>96</v>
      </c>
      <c r="C14" s="19">
        <v>0.10074417591497301</v>
      </c>
      <c r="D14" s="19">
        <v>7.9136772249659898E-2</v>
      </c>
      <c r="E14" s="19">
        <v>0.121937437083911</v>
      </c>
      <c r="F14" s="19"/>
      <c r="G14" s="19">
        <v>8.58638573589732E-2</v>
      </c>
      <c r="H14" s="19">
        <v>0.106614016453642</v>
      </c>
      <c r="I14" s="19">
        <v>0.107758385102317</v>
      </c>
      <c r="J14" s="19">
        <v>0.12689695225518799</v>
      </c>
      <c r="K14" s="19">
        <v>0.106337247046198</v>
      </c>
      <c r="L14" s="19">
        <v>7.5135223785586E-2</v>
      </c>
      <c r="M14" s="19"/>
      <c r="N14" s="19">
        <v>6.1619815806979998E-2</v>
      </c>
      <c r="O14" s="19">
        <v>0.10351784050556199</v>
      </c>
      <c r="P14" s="19">
        <v>9.3063960856366798E-2</v>
      </c>
      <c r="Q14" s="19">
        <v>0.145150429887039</v>
      </c>
      <c r="R14" s="19"/>
      <c r="S14" s="19">
        <v>9.5675153159203594E-2</v>
      </c>
      <c r="T14" s="19">
        <v>0.12151301354564201</v>
      </c>
      <c r="U14" s="19">
        <v>8.4319899566521098E-2</v>
      </c>
      <c r="V14" s="19">
        <v>0.124922866240775</v>
      </c>
      <c r="W14" s="19">
        <v>7.9530088067063298E-2</v>
      </c>
      <c r="X14" s="19">
        <v>0.107906027446912</v>
      </c>
      <c r="Y14" s="19">
        <v>0.10394843885997999</v>
      </c>
      <c r="Z14" s="19">
        <v>6.8667765428972002E-2</v>
      </c>
      <c r="AA14" s="19">
        <v>9.6616260062153306E-2</v>
      </c>
      <c r="AB14" s="19">
        <v>8.61477190776717E-2</v>
      </c>
      <c r="AC14" s="19">
        <v>0.115446816843987</v>
      </c>
      <c r="AD14" s="19">
        <v>0.102320229066789</v>
      </c>
      <c r="AE14" s="19"/>
      <c r="AF14" s="19">
        <v>0.14023525205349099</v>
      </c>
      <c r="AG14" s="19">
        <v>0.10376650355801099</v>
      </c>
      <c r="AH14" s="19">
        <v>6.4655224948442502E-2</v>
      </c>
      <c r="AI14" s="19">
        <v>4.9531838484357299E-2</v>
      </c>
      <c r="AJ14" s="19">
        <v>7.4703117096474397E-2</v>
      </c>
      <c r="AK14" s="19"/>
      <c r="AL14" s="19">
        <v>7.8747916289294603E-2</v>
      </c>
      <c r="AM14" s="19">
        <v>7.9976884275551496E-2</v>
      </c>
      <c r="AN14" s="19">
        <v>0.180755445557123</v>
      </c>
      <c r="AO14" s="19"/>
      <c r="AP14" s="19">
        <v>6.0132875253643699E-2</v>
      </c>
      <c r="AQ14" s="19">
        <v>8.0270246063314704E-2</v>
      </c>
      <c r="AR14" s="19">
        <v>8.4001906907355206E-2</v>
      </c>
      <c r="AS14" s="19">
        <v>8.8264540410938203E-2</v>
      </c>
      <c r="AT14" s="19">
        <v>0.20608476140586501</v>
      </c>
      <c r="AU14" s="19"/>
      <c r="AV14" s="19">
        <v>5.5987535871032501E-2</v>
      </c>
      <c r="AW14" s="19">
        <v>7.9727203170491201E-2</v>
      </c>
      <c r="AX14" s="19">
        <v>6.0136001314989598E-2</v>
      </c>
      <c r="AY14" s="19">
        <v>5.35759874739586E-2</v>
      </c>
      <c r="AZ14" s="19">
        <v>0.24336697905715299</v>
      </c>
    </row>
    <row r="15" spans="2:52" x14ac:dyDescent="0.35">
      <c r="B15" s="16"/>
    </row>
    <row r="16" spans="2:52" x14ac:dyDescent="0.35">
      <c r="B16" t="s">
        <v>84</v>
      </c>
    </row>
    <row r="17" spans="2:2" x14ac:dyDescent="0.35">
      <c r="B17" t="s">
        <v>85</v>
      </c>
    </row>
    <row r="19" spans="2:2" x14ac:dyDescent="0.35">
      <c r="B19" s="8" t="str">
        <f>HYPERLINK("#'Contents'!A1", "Return to Contents")</f>
        <v>Return to Contents</v>
      </c>
    </row>
  </sheetData>
  <mergeCells count="9">
    <mergeCell ref="AL5:AN5"/>
    <mergeCell ref="AP5:AT5"/>
    <mergeCell ref="AV5:AZ5"/>
    <mergeCell ref="D2:AT2"/>
    <mergeCell ref="D5:E5"/>
    <mergeCell ref="G5:L5"/>
    <mergeCell ref="N5:Q5"/>
    <mergeCell ref="S5:AD5"/>
    <mergeCell ref="AF5:AJ5"/>
  </mergeCells>
  <pageMargins left="0.7" right="0.7" top="0.75" bottom="0.75" header="0.3" footer="0.3"/>
  <pageSetup paperSize="9"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dimension ref="B2:AZ16"/>
  <sheetViews>
    <sheetView showGridLines="0" tabSelected="1" workbookViewId="0">
      <pane xSplit="2" topLeftCell="AD1" activePane="topRight" state="frozen"/>
      <selection pane="topRight" activeCell="E13" sqref="E13"/>
    </sheetView>
  </sheetViews>
  <sheetFormatPr defaultColWidth="10.90625" defaultRowHeight="14.5" x14ac:dyDescent="0.35"/>
  <cols>
    <col min="2" max="2" width="25.7265625" customWidth="1"/>
    <col min="3" max="5" width="10.7265625" customWidth="1"/>
    <col min="6" max="6" width="2.1796875" customWidth="1"/>
    <col min="7" max="12" width="10.7265625" customWidth="1"/>
    <col min="13" max="13" width="2.1796875" customWidth="1"/>
    <col min="14" max="17" width="10.7265625" customWidth="1"/>
    <col min="18" max="18" width="2.1796875" customWidth="1"/>
    <col min="19" max="30" width="10.7265625" customWidth="1"/>
    <col min="31" max="31" width="2.1796875" customWidth="1"/>
    <col min="32" max="36" width="10.7265625" customWidth="1"/>
    <col min="37" max="37" width="2.1796875" customWidth="1"/>
    <col min="38" max="40" width="10.7265625" customWidth="1"/>
    <col min="41" max="41" width="2.1796875" customWidth="1"/>
    <col min="42" max="46" width="10.7265625" customWidth="1"/>
    <col min="47" max="47" width="2.1796875" customWidth="1"/>
    <col min="48" max="52" width="10.7265625" customWidth="1"/>
    <col min="53" max="53" width="2.1796875" customWidth="1"/>
  </cols>
  <sheetData>
    <row r="2" spans="2:52" ht="40" customHeight="1" x14ac:dyDescent="0.35">
      <c r="D2" s="31" t="s">
        <v>95</v>
      </c>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row>
    <row r="5" spans="2:52" ht="30" customHeight="1" x14ac:dyDescent="0.35">
      <c r="B5" s="15"/>
      <c r="C5" s="15"/>
      <c r="D5" s="30" t="s">
        <v>58</v>
      </c>
      <c r="E5" s="30"/>
      <c r="F5" s="15"/>
      <c r="G5" s="30" t="s">
        <v>59</v>
      </c>
      <c r="H5" s="30"/>
      <c r="I5" s="30"/>
      <c r="J5" s="30"/>
      <c r="K5" s="30"/>
      <c r="L5" s="30"/>
      <c r="M5" s="15"/>
      <c r="N5" s="30" t="s">
        <v>60</v>
      </c>
      <c r="O5" s="30"/>
      <c r="P5" s="30"/>
      <c r="Q5" s="30"/>
      <c r="R5" s="15"/>
      <c r="S5" s="30" t="s">
        <v>61</v>
      </c>
      <c r="T5" s="30"/>
      <c r="U5" s="30"/>
      <c r="V5" s="30"/>
      <c r="W5" s="30"/>
      <c r="X5" s="30"/>
      <c r="Y5" s="30"/>
      <c r="Z5" s="30"/>
      <c r="AA5" s="30"/>
      <c r="AB5" s="30"/>
      <c r="AC5" s="30"/>
      <c r="AD5" s="30"/>
      <c r="AE5" s="15"/>
      <c r="AF5" s="30" t="s">
        <v>62</v>
      </c>
      <c r="AG5" s="30"/>
      <c r="AH5" s="30"/>
      <c r="AI5" s="30"/>
      <c r="AJ5" s="30"/>
      <c r="AK5" s="15"/>
      <c r="AL5" s="30" t="s">
        <v>63</v>
      </c>
      <c r="AM5" s="30"/>
      <c r="AN5" s="30"/>
      <c r="AO5" s="15"/>
      <c r="AP5" s="30" t="s">
        <v>64</v>
      </c>
      <c r="AQ5" s="30"/>
      <c r="AR5" s="30"/>
      <c r="AS5" s="30"/>
      <c r="AT5" s="30"/>
      <c r="AU5" s="15"/>
      <c r="AV5" s="30" t="s">
        <v>65</v>
      </c>
      <c r="AW5" s="30"/>
      <c r="AX5" s="30"/>
      <c r="AY5" s="30"/>
      <c r="AZ5" s="30"/>
    </row>
    <row r="6" spans="2:52" ht="72.5" x14ac:dyDescent="0.35">
      <c r="B6" t="s">
        <v>15</v>
      </c>
      <c r="C6" s="9" t="s">
        <v>16</v>
      </c>
      <c r="D6" s="12" t="s">
        <v>17</v>
      </c>
      <c r="E6" s="12" t="s">
        <v>18</v>
      </c>
      <c r="G6" s="12" t="s">
        <v>21</v>
      </c>
      <c r="H6" s="12" t="s">
        <v>22</v>
      </c>
      <c r="I6" s="12" t="s">
        <v>23</v>
      </c>
      <c r="J6" s="12" t="s">
        <v>24</v>
      </c>
      <c r="K6" s="12" t="s">
        <v>25</v>
      </c>
      <c r="L6" s="12" t="s">
        <v>26</v>
      </c>
      <c r="N6" s="12" t="s">
        <v>27</v>
      </c>
      <c r="O6" s="12" t="s">
        <v>28</v>
      </c>
      <c r="P6" s="12" t="s">
        <v>29</v>
      </c>
      <c r="Q6" s="12" t="s">
        <v>30</v>
      </c>
      <c r="S6" s="12" t="s">
        <v>31</v>
      </c>
      <c r="T6" s="12" t="s">
        <v>32</v>
      </c>
      <c r="U6" s="12" t="s">
        <v>33</v>
      </c>
      <c r="V6" s="12" t="s">
        <v>34</v>
      </c>
      <c r="W6" s="12" t="s">
        <v>35</v>
      </c>
      <c r="X6" s="12" t="s">
        <v>36</v>
      </c>
      <c r="Y6" s="12" t="s">
        <v>37</v>
      </c>
      <c r="Z6" s="12" t="s">
        <v>38</v>
      </c>
      <c r="AA6" s="12" t="s">
        <v>39</v>
      </c>
      <c r="AB6" s="12" t="s">
        <v>40</v>
      </c>
      <c r="AC6" s="12" t="s">
        <v>41</v>
      </c>
      <c r="AD6" s="12" t="s">
        <v>42</v>
      </c>
      <c r="AF6" s="12" t="s">
        <v>43</v>
      </c>
      <c r="AG6" s="12" t="s">
        <v>44</v>
      </c>
      <c r="AH6" s="12" t="s">
        <v>45</v>
      </c>
      <c r="AI6" s="12" t="s">
        <v>46</v>
      </c>
      <c r="AJ6" s="12" t="s">
        <v>47</v>
      </c>
      <c r="AL6" s="12" t="s">
        <v>48</v>
      </c>
      <c r="AM6" s="12" t="s">
        <v>49</v>
      </c>
      <c r="AN6" s="12" t="s">
        <v>50</v>
      </c>
      <c r="AP6" s="12" t="s">
        <v>51</v>
      </c>
      <c r="AQ6" s="12" t="s">
        <v>52</v>
      </c>
      <c r="AR6" s="12" t="s">
        <v>53</v>
      </c>
      <c r="AS6" s="12" t="s">
        <v>54</v>
      </c>
      <c r="AT6" s="12" t="s">
        <v>50</v>
      </c>
      <c r="AV6" s="12" t="s">
        <v>51</v>
      </c>
      <c r="AW6" s="12" t="s">
        <v>52</v>
      </c>
      <c r="AX6" s="12" t="s">
        <v>55</v>
      </c>
      <c r="AY6" s="12" t="s">
        <v>56</v>
      </c>
      <c r="AZ6" s="12" t="s">
        <v>57</v>
      </c>
    </row>
    <row r="7" spans="2:52" ht="30" customHeight="1" x14ac:dyDescent="0.35">
      <c r="B7" s="10" t="s">
        <v>19</v>
      </c>
      <c r="C7" s="10">
        <v>4100</v>
      </c>
      <c r="D7" s="10">
        <v>2051</v>
      </c>
      <c r="E7" s="10">
        <v>2036</v>
      </c>
      <c r="F7" s="10"/>
      <c r="G7" s="10">
        <v>523</v>
      </c>
      <c r="H7" s="10">
        <v>691</v>
      </c>
      <c r="I7" s="10">
        <v>719</v>
      </c>
      <c r="J7" s="10">
        <v>697</v>
      </c>
      <c r="K7" s="10">
        <v>590</v>
      </c>
      <c r="L7" s="10">
        <v>880</v>
      </c>
      <c r="M7" s="10"/>
      <c r="N7" s="10">
        <v>1226</v>
      </c>
      <c r="O7" s="10">
        <v>1160</v>
      </c>
      <c r="P7" s="10">
        <v>758</v>
      </c>
      <c r="Q7" s="10">
        <v>944</v>
      </c>
      <c r="R7" s="10"/>
      <c r="S7" s="10">
        <v>559</v>
      </c>
      <c r="T7" s="10">
        <v>573</v>
      </c>
      <c r="U7" s="10">
        <v>336</v>
      </c>
      <c r="V7" s="10">
        <v>378</v>
      </c>
      <c r="W7" s="10">
        <v>304</v>
      </c>
      <c r="X7" s="10">
        <v>357</v>
      </c>
      <c r="Y7" s="10">
        <v>352</v>
      </c>
      <c r="Z7" s="10">
        <v>182</v>
      </c>
      <c r="AA7" s="10">
        <v>466</v>
      </c>
      <c r="AB7" s="10">
        <v>286</v>
      </c>
      <c r="AC7" s="10">
        <v>196</v>
      </c>
      <c r="AD7" s="10">
        <v>111</v>
      </c>
      <c r="AE7" s="10"/>
      <c r="AF7" s="10">
        <v>1057</v>
      </c>
      <c r="AG7" s="10">
        <v>858</v>
      </c>
      <c r="AH7" s="10">
        <v>1137</v>
      </c>
      <c r="AI7" s="10">
        <v>447</v>
      </c>
      <c r="AJ7" s="10">
        <v>69</v>
      </c>
      <c r="AK7" s="10"/>
      <c r="AL7" s="10">
        <v>1402</v>
      </c>
      <c r="AM7" s="10">
        <v>1680</v>
      </c>
      <c r="AN7" s="10">
        <v>633</v>
      </c>
      <c r="AO7" s="10"/>
      <c r="AP7" s="10">
        <v>1401</v>
      </c>
      <c r="AQ7" s="10">
        <v>1205</v>
      </c>
      <c r="AR7" s="10">
        <v>272</v>
      </c>
      <c r="AS7" s="10">
        <v>54</v>
      </c>
      <c r="AT7" s="10">
        <v>573</v>
      </c>
      <c r="AU7" s="10"/>
      <c r="AV7" s="10">
        <v>792</v>
      </c>
      <c r="AW7" s="10">
        <v>1589</v>
      </c>
      <c r="AX7" s="10">
        <v>290</v>
      </c>
      <c r="AY7" s="10">
        <v>447</v>
      </c>
      <c r="AZ7" s="10">
        <v>382</v>
      </c>
    </row>
    <row r="8" spans="2:52" ht="30" customHeight="1" x14ac:dyDescent="0.35">
      <c r="B8" s="11" t="s">
        <v>20</v>
      </c>
      <c r="C8" s="11">
        <v>4100</v>
      </c>
      <c r="D8" s="11">
        <v>2018</v>
      </c>
      <c r="E8" s="11">
        <v>2069</v>
      </c>
      <c r="F8" s="11"/>
      <c r="G8" s="11">
        <v>571</v>
      </c>
      <c r="H8" s="11">
        <v>700</v>
      </c>
      <c r="I8" s="11">
        <v>699</v>
      </c>
      <c r="J8" s="11">
        <v>697</v>
      </c>
      <c r="K8" s="11">
        <v>576</v>
      </c>
      <c r="L8" s="11">
        <v>858</v>
      </c>
      <c r="M8" s="11"/>
      <c r="N8" s="11">
        <v>1104</v>
      </c>
      <c r="O8" s="11">
        <v>1063</v>
      </c>
      <c r="P8" s="11">
        <v>899</v>
      </c>
      <c r="Q8" s="11">
        <v>1022</v>
      </c>
      <c r="R8" s="11"/>
      <c r="S8" s="11">
        <v>574</v>
      </c>
      <c r="T8" s="11">
        <v>533</v>
      </c>
      <c r="U8" s="11">
        <v>328</v>
      </c>
      <c r="V8" s="11">
        <v>369</v>
      </c>
      <c r="W8" s="11">
        <v>287</v>
      </c>
      <c r="X8" s="11">
        <v>369</v>
      </c>
      <c r="Y8" s="11">
        <v>328</v>
      </c>
      <c r="Z8" s="11">
        <v>164</v>
      </c>
      <c r="AA8" s="11">
        <v>451</v>
      </c>
      <c r="AB8" s="11">
        <v>369</v>
      </c>
      <c r="AC8" s="11">
        <v>205</v>
      </c>
      <c r="AD8" s="11">
        <v>123</v>
      </c>
      <c r="AE8" s="11"/>
      <c r="AF8" s="11">
        <v>1092</v>
      </c>
      <c r="AG8" s="11">
        <v>884</v>
      </c>
      <c r="AH8" s="11">
        <v>1109</v>
      </c>
      <c r="AI8" s="11">
        <v>420</v>
      </c>
      <c r="AJ8" s="11">
        <v>57</v>
      </c>
      <c r="AK8" s="11"/>
      <c r="AL8" s="11">
        <v>1388</v>
      </c>
      <c r="AM8" s="11">
        <v>1656</v>
      </c>
      <c r="AN8" s="11">
        <v>648</v>
      </c>
      <c r="AO8" s="11"/>
      <c r="AP8" s="11">
        <v>1357</v>
      </c>
      <c r="AQ8" s="11">
        <v>1194</v>
      </c>
      <c r="AR8" s="11">
        <v>262</v>
      </c>
      <c r="AS8" s="11">
        <v>53</v>
      </c>
      <c r="AT8" s="11">
        <v>593</v>
      </c>
      <c r="AU8" s="11"/>
      <c r="AV8" s="11">
        <v>766</v>
      </c>
      <c r="AW8" s="11">
        <v>1598</v>
      </c>
      <c r="AX8" s="11">
        <v>282</v>
      </c>
      <c r="AY8" s="11">
        <v>441</v>
      </c>
      <c r="AZ8" s="11">
        <v>382</v>
      </c>
    </row>
    <row r="9" spans="2:52" ht="87" x14ac:dyDescent="0.35">
      <c r="B9" s="18" t="s">
        <v>193</v>
      </c>
      <c r="C9" s="17">
        <v>0.52390143358567298</v>
      </c>
      <c r="D9" s="17">
        <v>0.52703167743978097</v>
      </c>
      <c r="E9" s="17">
        <v>0.52152654437701695</v>
      </c>
      <c r="F9" s="17"/>
      <c r="G9" s="17">
        <v>0.58798136309202698</v>
      </c>
      <c r="H9" s="17">
        <v>0.57627068915394297</v>
      </c>
      <c r="I9" s="17">
        <v>0.54574129251495795</v>
      </c>
      <c r="J9" s="17">
        <v>0.46747097642472601</v>
      </c>
      <c r="K9" s="17">
        <v>0.46712056508806499</v>
      </c>
      <c r="L9" s="17">
        <v>0.50471430924724003</v>
      </c>
      <c r="M9" s="17"/>
      <c r="N9" s="17">
        <v>0.63277736115833305</v>
      </c>
      <c r="O9" s="17">
        <v>0.53890103208140405</v>
      </c>
      <c r="P9" s="17">
        <v>0.48121543958339202</v>
      </c>
      <c r="Q9" s="17">
        <v>0.42750895258975302</v>
      </c>
      <c r="R9" s="17"/>
      <c r="S9" s="17">
        <v>0.58840243815472504</v>
      </c>
      <c r="T9" s="17">
        <v>0.51012222984288103</v>
      </c>
      <c r="U9" s="17">
        <v>0.53909865512464095</v>
      </c>
      <c r="V9" s="17">
        <v>0.48249270164107699</v>
      </c>
      <c r="W9" s="17">
        <v>0.56048288248578304</v>
      </c>
      <c r="X9" s="17">
        <v>0.48585634601394501</v>
      </c>
      <c r="Y9" s="17">
        <v>0.50848206448999</v>
      </c>
      <c r="Z9" s="17">
        <v>0.51427240635799898</v>
      </c>
      <c r="AA9" s="17">
        <v>0.50189438529135799</v>
      </c>
      <c r="AB9" s="17">
        <v>0.54320869701756602</v>
      </c>
      <c r="AC9" s="17">
        <v>0.48904515432708301</v>
      </c>
      <c r="AD9" s="17">
        <v>0.52992423102103503</v>
      </c>
      <c r="AE9" s="17"/>
      <c r="AF9" s="17">
        <v>0.39360775377467599</v>
      </c>
      <c r="AG9" s="17">
        <v>0.50945920974344205</v>
      </c>
      <c r="AH9" s="17">
        <v>0.63965433407726102</v>
      </c>
      <c r="AI9" s="17">
        <v>0.68735483373285899</v>
      </c>
      <c r="AJ9" s="17">
        <v>0.65084095118912699</v>
      </c>
      <c r="AK9" s="17"/>
      <c r="AL9" s="17">
        <v>0.379845360960684</v>
      </c>
      <c r="AM9" s="17">
        <v>0.65725629862023505</v>
      </c>
      <c r="AN9" s="17">
        <v>0.45342762132976899</v>
      </c>
      <c r="AO9" s="17"/>
      <c r="AP9" s="17">
        <v>0.44925979695673601</v>
      </c>
      <c r="AQ9" s="17">
        <v>0.62408791628931604</v>
      </c>
      <c r="AR9" s="17">
        <v>0.67883594781494805</v>
      </c>
      <c r="AS9" s="17">
        <v>0.27933429137271898</v>
      </c>
      <c r="AT9" s="17">
        <v>0.416160294643173</v>
      </c>
      <c r="AU9" s="17"/>
      <c r="AV9" s="17">
        <v>0.51108064700534805</v>
      </c>
      <c r="AW9" s="17">
        <v>0.62434440412735603</v>
      </c>
      <c r="AX9" s="17">
        <v>0.64648368555547797</v>
      </c>
      <c r="AY9" s="17">
        <v>0.245452854737684</v>
      </c>
      <c r="AZ9" s="17">
        <v>0.41137029743752501</v>
      </c>
    </row>
    <row r="10" spans="2:52" ht="87" x14ac:dyDescent="0.35">
      <c r="B10" s="18" t="s">
        <v>194</v>
      </c>
      <c r="C10" s="17">
        <v>0.349606477980414</v>
      </c>
      <c r="D10" s="17">
        <v>0.37070689310696697</v>
      </c>
      <c r="E10" s="17">
        <v>0.33031815391416602</v>
      </c>
      <c r="F10" s="17"/>
      <c r="G10" s="17">
        <v>0.29843730352752601</v>
      </c>
      <c r="H10" s="17">
        <v>0.28057899535991498</v>
      </c>
      <c r="I10" s="17">
        <v>0.317351207977498</v>
      </c>
      <c r="J10" s="17">
        <v>0.38061677641715003</v>
      </c>
      <c r="K10" s="17">
        <v>0.41121574549899698</v>
      </c>
      <c r="L10" s="17">
        <v>0.399695481207684</v>
      </c>
      <c r="M10" s="17"/>
      <c r="N10" s="17">
        <v>0.28290341106977401</v>
      </c>
      <c r="O10" s="17">
        <v>0.33312865681339698</v>
      </c>
      <c r="P10" s="17">
        <v>0.40372270639960001</v>
      </c>
      <c r="Q10" s="17">
        <v>0.391487013533317</v>
      </c>
      <c r="R10" s="17"/>
      <c r="S10" s="17">
        <v>0.27818251553330597</v>
      </c>
      <c r="T10" s="17">
        <v>0.36134449004900399</v>
      </c>
      <c r="U10" s="17">
        <v>0.36239021274710098</v>
      </c>
      <c r="V10" s="17">
        <v>0.38180940870124502</v>
      </c>
      <c r="W10" s="17">
        <v>0.311727583693857</v>
      </c>
      <c r="X10" s="17">
        <v>0.37213498009948498</v>
      </c>
      <c r="Y10" s="17">
        <v>0.37627213495902101</v>
      </c>
      <c r="Z10" s="17">
        <v>0.37822255636216501</v>
      </c>
      <c r="AA10" s="17">
        <v>0.36152181133288902</v>
      </c>
      <c r="AB10" s="17">
        <v>0.335366123927267</v>
      </c>
      <c r="AC10" s="17">
        <v>0.38067520480089401</v>
      </c>
      <c r="AD10" s="17">
        <v>0.36012441998841399</v>
      </c>
      <c r="AE10" s="17"/>
      <c r="AF10" s="17">
        <v>0.44344040069589202</v>
      </c>
      <c r="AG10" s="17">
        <v>0.359334112434888</v>
      </c>
      <c r="AH10" s="17">
        <v>0.264013061155358</v>
      </c>
      <c r="AI10" s="17">
        <v>0.23294426271579</v>
      </c>
      <c r="AJ10" s="17">
        <v>0.252235190870919</v>
      </c>
      <c r="AK10" s="17"/>
      <c r="AL10" s="17">
        <v>0.51200008784927797</v>
      </c>
      <c r="AM10" s="17">
        <v>0.23975060988484001</v>
      </c>
      <c r="AN10" s="17">
        <v>0.339338149594969</v>
      </c>
      <c r="AO10" s="17"/>
      <c r="AP10" s="17">
        <v>0.46837789844865002</v>
      </c>
      <c r="AQ10" s="17">
        <v>0.25824823569366501</v>
      </c>
      <c r="AR10" s="17">
        <v>0.22930558331940801</v>
      </c>
      <c r="AS10" s="17">
        <v>0.64096588380752795</v>
      </c>
      <c r="AT10" s="17">
        <v>0.34775485956740398</v>
      </c>
      <c r="AU10" s="17"/>
      <c r="AV10" s="17">
        <v>0.40420968166472199</v>
      </c>
      <c r="AW10" s="17">
        <v>0.27224405550630598</v>
      </c>
      <c r="AX10" s="17">
        <v>0.24600790871948899</v>
      </c>
      <c r="AY10" s="17">
        <v>0.68769655555848597</v>
      </c>
      <c r="AZ10" s="17">
        <v>0.30073877163631901</v>
      </c>
    </row>
    <row r="11" spans="2:52" x14ac:dyDescent="0.35">
      <c r="B11" s="18" t="s">
        <v>96</v>
      </c>
      <c r="C11" s="19">
        <v>0.12649208843391299</v>
      </c>
      <c r="D11" s="19">
        <v>0.10226142945325201</v>
      </c>
      <c r="E11" s="19">
        <v>0.14815530170881699</v>
      </c>
      <c r="F11" s="19"/>
      <c r="G11" s="19">
        <v>0.113581333380447</v>
      </c>
      <c r="H11" s="19">
        <v>0.14315031548614199</v>
      </c>
      <c r="I11" s="19">
        <v>0.13690749950754499</v>
      </c>
      <c r="J11" s="19">
        <v>0.15191224715812501</v>
      </c>
      <c r="K11" s="19">
        <v>0.121663689412937</v>
      </c>
      <c r="L11" s="19">
        <v>9.5590209545075994E-2</v>
      </c>
      <c r="M11" s="19"/>
      <c r="N11" s="19">
        <v>8.4319227771892893E-2</v>
      </c>
      <c r="O11" s="19">
        <v>0.12797031110519899</v>
      </c>
      <c r="P11" s="19">
        <v>0.115061854017008</v>
      </c>
      <c r="Q11" s="19">
        <v>0.18100403387693001</v>
      </c>
      <c r="R11" s="19"/>
      <c r="S11" s="19">
        <v>0.13341504631196899</v>
      </c>
      <c r="T11" s="19">
        <v>0.12853328010811499</v>
      </c>
      <c r="U11" s="19">
        <v>9.85111321282576E-2</v>
      </c>
      <c r="V11" s="19">
        <v>0.13569788965767801</v>
      </c>
      <c r="W11" s="19">
        <v>0.12778953382036001</v>
      </c>
      <c r="X11" s="19">
        <v>0.14200867388657001</v>
      </c>
      <c r="Y11" s="19">
        <v>0.115245800550989</v>
      </c>
      <c r="Z11" s="19">
        <v>0.107505037279836</v>
      </c>
      <c r="AA11" s="19">
        <v>0.13658380337575399</v>
      </c>
      <c r="AB11" s="19">
        <v>0.121425179055167</v>
      </c>
      <c r="AC11" s="19">
        <v>0.13027964087202301</v>
      </c>
      <c r="AD11" s="19">
        <v>0.10995134899055101</v>
      </c>
      <c r="AE11" s="19"/>
      <c r="AF11" s="19">
        <v>0.16295184552943301</v>
      </c>
      <c r="AG11" s="19">
        <v>0.13120667782167</v>
      </c>
      <c r="AH11" s="19">
        <v>9.6332604767380606E-2</v>
      </c>
      <c r="AI11" s="19">
        <v>7.9700903551351607E-2</v>
      </c>
      <c r="AJ11" s="19">
        <v>9.69238579399537E-2</v>
      </c>
      <c r="AK11" s="19"/>
      <c r="AL11" s="19">
        <v>0.108154551190038</v>
      </c>
      <c r="AM11" s="19">
        <v>0.102993091494925</v>
      </c>
      <c r="AN11" s="19">
        <v>0.20723422907526301</v>
      </c>
      <c r="AO11" s="19"/>
      <c r="AP11" s="19">
        <v>8.2362304594614397E-2</v>
      </c>
      <c r="AQ11" s="19">
        <v>0.117663848017018</v>
      </c>
      <c r="AR11" s="19">
        <v>9.1858468865643805E-2</v>
      </c>
      <c r="AS11" s="19">
        <v>7.9699824819752504E-2</v>
      </c>
      <c r="AT11" s="19">
        <v>0.23608484578942299</v>
      </c>
      <c r="AU11" s="19"/>
      <c r="AV11" s="19">
        <v>8.4709671329930195E-2</v>
      </c>
      <c r="AW11" s="19">
        <v>0.103411540366339</v>
      </c>
      <c r="AX11" s="19">
        <v>0.10750840572503299</v>
      </c>
      <c r="AY11" s="19">
        <v>6.6850589703830093E-2</v>
      </c>
      <c r="AZ11" s="19">
        <v>0.28789093092615597</v>
      </c>
    </row>
    <row r="12" spans="2:52" x14ac:dyDescent="0.35">
      <c r="B12" s="16"/>
    </row>
    <row r="13" spans="2:52" x14ac:dyDescent="0.35">
      <c r="B13" t="s">
        <v>84</v>
      </c>
    </row>
    <row r="14" spans="2:52" x14ac:dyDescent="0.35">
      <c r="B14" t="s">
        <v>85</v>
      </c>
    </row>
    <row r="16" spans="2:52" x14ac:dyDescent="0.35">
      <c r="B16" s="8" t="str">
        <f>HYPERLINK("#'Contents'!A1", "Return to Contents")</f>
        <v>Return to Contents</v>
      </c>
    </row>
  </sheetData>
  <mergeCells count="9">
    <mergeCell ref="AL5:AN5"/>
    <mergeCell ref="AP5:AT5"/>
    <mergeCell ref="AV5:AZ5"/>
    <mergeCell ref="D2:AT2"/>
    <mergeCell ref="D5:E5"/>
    <mergeCell ref="G5:L5"/>
    <mergeCell ref="N5:Q5"/>
    <mergeCell ref="S5:AD5"/>
    <mergeCell ref="AF5:AJ5"/>
  </mergeCells>
  <pageMargins left="0.7" right="0.7" top="0.75" bottom="0.75" header="0.3" footer="0.3"/>
  <pageSetup paperSize="9"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B2:I19"/>
  <sheetViews>
    <sheetView showGridLines="0" workbookViewId="0">
      <pane xSplit="2" topLeftCell="C1" activePane="topRight" state="frozen"/>
      <selection pane="topRight" activeCell="G17" sqref="G17"/>
    </sheetView>
  </sheetViews>
  <sheetFormatPr defaultColWidth="10.90625" defaultRowHeight="14.5" x14ac:dyDescent="0.35"/>
  <cols>
    <col min="2" max="2" width="25.7265625" customWidth="1"/>
    <col min="3" max="9" width="20.7265625" customWidth="1"/>
  </cols>
  <sheetData>
    <row r="2" spans="2:9" ht="40" customHeight="1" x14ac:dyDescent="0.35">
      <c r="D2" s="31" t="s">
        <v>108</v>
      </c>
      <c r="E2" s="27"/>
      <c r="F2" s="27"/>
      <c r="G2" s="27"/>
      <c r="H2" s="27"/>
      <c r="I2" s="27"/>
    </row>
    <row r="6" spans="2:9" ht="50" customHeight="1" x14ac:dyDescent="0.35">
      <c r="B6" s="20" t="s">
        <v>15</v>
      </c>
      <c r="C6" s="20" t="s">
        <v>97</v>
      </c>
      <c r="D6" s="20" t="s">
        <v>98</v>
      </c>
      <c r="E6" s="20" t="s">
        <v>99</v>
      </c>
      <c r="F6" s="20" t="s">
        <v>100</v>
      </c>
      <c r="G6" s="20" t="s">
        <v>101</v>
      </c>
      <c r="H6" s="20" t="s">
        <v>102</v>
      </c>
    </row>
    <row r="7" spans="2:9" x14ac:dyDescent="0.35">
      <c r="B7" s="18" t="s">
        <v>103</v>
      </c>
      <c r="C7" s="17">
        <v>0.12940276355028399</v>
      </c>
      <c r="D7" s="17">
        <v>0.122979045732488</v>
      </c>
      <c r="E7" s="17">
        <v>0.107342547869305</v>
      </c>
      <c r="F7" s="17">
        <v>9.4918984080144694E-2</v>
      </c>
      <c r="G7" s="17">
        <v>0.11911683851591499</v>
      </c>
      <c r="H7" s="17">
        <v>0.133993525623435</v>
      </c>
    </row>
    <row r="8" spans="2:9" x14ac:dyDescent="0.35">
      <c r="B8" s="18" t="s">
        <v>104</v>
      </c>
      <c r="C8" s="17">
        <v>0.370384260151152</v>
      </c>
      <c r="D8" s="17">
        <v>0.35806108763938399</v>
      </c>
      <c r="E8" s="17">
        <v>0.32942830696521602</v>
      </c>
      <c r="F8" s="17">
        <v>0.35524770205835499</v>
      </c>
      <c r="G8" s="17">
        <v>0.37186945607731298</v>
      </c>
      <c r="H8" s="17">
        <v>0.397252895799862</v>
      </c>
    </row>
    <row r="9" spans="2:9" x14ac:dyDescent="0.35">
      <c r="B9" s="18" t="s">
        <v>105</v>
      </c>
      <c r="C9" s="17">
        <v>0.268091554019878</v>
      </c>
      <c r="D9" s="17">
        <v>0.26377394027545298</v>
      </c>
      <c r="E9" s="17">
        <v>0.27862705494922302</v>
      </c>
      <c r="F9" s="17">
        <v>0.29565580124306401</v>
      </c>
      <c r="G9" s="17">
        <v>0.28817794146209202</v>
      </c>
      <c r="H9" s="17">
        <v>0.27618665349514099</v>
      </c>
    </row>
    <row r="10" spans="2:9" x14ac:dyDescent="0.35">
      <c r="B10" s="18" t="s">
        <v>106</v>
      </c>
      <c r="C10" s="17">
        <v>5.11838399176371E-2</v>
      </c>
      <c r="D10" s="17">
        <v>0.12549721901316599</v>
      </c>
      <c r="E10" s="17">
        <v>7.3659638702998104E-2</v>
      </c>
      <c r="F10" s="17">
        <v>7.8065326057251194E-2</v>
      </c>
      <c r="G10" s="17">
        <v>8.1934007331896805E-2</v>
      </c>
      <c r="H10" s="17">
        <v>7.0052536258249601E-2</v>
      </c>
    </row>
    <row r="11" spans="2:9" x14ac:dyDescent="0.35">
      <c r="B11" s="18" t="s">
        <v>107</v>
      </c>
      <c r="C11" s="17">
        <v>2.3661154271925802E-2</v>
      </c>
      <c r="D11" s="17">
        <v>4.6492262438242803E-2</v>
      </c>
      <c r="E11" s="17">
        <v>2.4717543007116899E-2</v>
      </c>
      <c r="F11" s="17">
        <v>2.3883760080824899E-2</v>
      </c>
      <c r="G11" s="17">
        <v>3.49126132372568E-2</v>
      </c>
      <c r="H11" s="17">
        <v>2.92585626531425E-2</v>
      </c>
    </row>
    <row r="12" spans="2:9" x14ac:dyDescent="0.35">
      <c r="B12" s="18" t="s">
        <v>96</v>
      </c>
      <c r="C12" s="17">
        <v>0.15727642808912301</v>
      </c>
      <c r="D12" s="17">
        <v>8.3196444901266195E-2</v>
      </c>
      <c r="E12" s="17">
        <v>0.18622490850614201</v>
      </c>
      <c r="F12" s="17">
        <v>0.15222842648036</v>
      </c>
      <c r="G12" s="17">
        <v>0.10398914337552601</v>
      </c>
      <c r="H12" s="17">
        <v>9.3255826170170197E-2</v>
      </c>
    </row>
    <row r="13" spans="2:9" x14ac:dyDescent="0.35">
      <c r="B13" s="16"/>
      <c r="C13" s="16"/>
      <c r="D13" s="16"/>
      <c r="E13" s="16"/>
      <c r="F13" s="16"/>
      <c r="G13" s="16"/>
      <c r="H13" s="16"/>
    </row>
    <row r="14" spans="2:9" x14ac:dyDescent="0.35">
      <c r="B14" t="s">
        <v>84</v>
      </c>
    </row>
    <row r="15" spans="2:9" x14ac:dyDescent="0.35">
      <c r="B15" t="s">
        <v>85</v>
      </c>
    </row>
    <row r="19" spans="2:2" x14ac:dyDescent="0.35">
      <c r="B19" s="8" t="str">
        <f>HYPERLINK("#'Contents'!A1", "Return to Contents")</f>
        <v>Return to Contents</v>
      </c>
    </row>
  </sheetData>
  <mergeCells count="1">
    <mergeCell ref="D2:I2"/>
  </mergeCells>
  <pageMargins left="0.7" right="0.7" top="0.75" bottom="0.75" header="0.3" footer="0.3"/>
  <pageSetup paperSize="9"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B2:AZ19"/>
  <sheetViews>
    <sheetView showGridLines="0" workbookViewId="0">
      <pane xSplit="2" topLeftCell="C1" activePane="topRight" state="frozen"/>
      <selection pane="topRight"/>
    </sheetView>
  </sheetViews>
  <sheetFormatPr defaultColWidth="10.90625" defaultRowHeight="14.5" x14ac:dyDescent="0.35"/>
  <cols>
    <col min="2" max="2" width="25.7265625" customWidth="1"/>
    <col min="3" max="5" width="10.7265625" customWidth="1"/>
    <col min="6" max="6" width="2.1796875" customWidth="1"/>
    <col min="7" max="12" width="10.7265625" customWidth="1"/>
    <col min="13" max="13" width="2.1796875" customWidth="1"/>
    <col min="14" max="17" width="10.7265625" customWidth="1"/>
    <col min="18" max="18" width="2.1796875" customWidth="1"/>
    <col min="19" max="30" width="10.7265625" customWidth="1"/>
    <col min="31" max="31" width="2.1796875" customWidth="1"/>
    <col min="32" max="36" width="10.7265625" customWidth="1"/>
    <col min="37" max="37" width="2.1796875" customWidth="1"/>
    <col min="38" max="40" width="10.7265625" customWidth="1"/>
    <col min="41" max="41" width="2.1796875" customWidth="1"/>
    <col min="42" max="46" width="10.7265625" customWidth="1"/>
    <col min="47" max="47" width="2.1796875" customWidth="1"/>
    <col min="48" max="52" width="10.7265625" customWidth="1"/>
    <col min="53" max="53" width="2.1796875" customWidth="1"/>
  </cols>
  <sheetData>
    <row r="2" spans="2:52" ht="40" customHeight="1" x14ac:dyDescent="0.35">
      <c r="D2" s="31" t="s">
        <v>109</v>
      </c>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row>
    <row r="5" spans="2:52" ht="30" customHeight="1" x14ac:dyDescent="0.35">
      <c r="B5" s="15"/>
      <c r="C5" s="15"/>
      <c r="D5" s="30" t="s">
        <v>58</v>
      </c>
      <c r="E5" s="30"/>
      <c r="F5" s="15"/>
      <c r="G5" s="30" t="s">
        <v>59</v>
      </c>
      <c r="H5" s="30"/>
      <c r="I5" s="30"/>
      <c r="J5" s="30"/>
      <c r="K5" s="30"/>
      <c r="L5" s="30"/>
      <c r="M5" s="15"/>
      <c r="N5" s="30" t="s">
        <v>60</v>
      </c>
      <c r="O5" s="30"/>
      <c r="P5" s="30"/>
      <c r="Q5" s="30"/>
      <c r="R5" s="15"/>
      <c r="S5" s="30" t="s">
        <v>61</v>
      </c>
      <c r="T5" s="30"/>
      <c r="U5" s="30"/>
      <c r="V5" s="30"/>
      <c r="W5" s="30"/>
      <c r="X5" s="30"/>
      <c r="Y5" s="30"/>
      <c r="Z5" s="30"/>
      <c r="AA5" s="30"/>
      <c r="AB5" s="30"/>
      <c r="AC5" s="30"/>
      <c r="AD5" s="30"/>
      <c r="AE5" s="15"/>
      <c r="AF5" s="30" t="s">
        <v>62</v>
      </c>
      <c r="AG5" s="30"/>
      <c r="AH5" s="30"/>
      <c r="AI5" s="30"/>
      <c r="AJ5" s="30"/>
      <c r="AK5" s="15"/>
      <c r="AL5" s="30" t="s">
        <v>63</v>
      </c>
      <c r="AM5" s="30"/>
      <c r="AN5" s="30"/>
      <c r="AO5" s="15"/>
      <c r="AP5" s="30" t="s">
        <v>64</v>
      </c>
      <c r="AQ5" s="30"/>
      <c r="AR5" s="30"/>
      <c r="AS5" s="30"/>
      <c r="AT5" s="30"/>
      <c r="AU5" s="15"/>
      <c r="AV5" s="30" t="s">
        <v>65</v>
      </c>
      <c r="AW5" s="30"/>
      <c r="AX5" s="30"/>
      <c r="AY5" s="30"/>
      <c r="AZ5" s="30"/>
    </row>
    <row r="6" spans="2:52" ht="72.5" x14ac:dyDescent="0.35">
      <c r="B6" t="s">
        <v>15</v>
      </c>
      <c r="C6" s="9" t="s">
        <v>16</v>
      </c>
      <c r="D6" s="12" t="s">
        <v>17</v>
      </c>
      <c r="E6" s="12" t="s">
        <v>18</v>
      </c>
      <c r="G6" s="12" t="s">
        <v>21</v>
      </c>
      <c r="H6" s="12" t="s">
        <v>22</v>
      </c>
      <c r="I6" s="12" t="s">
        <v>23</v>
      </c>
      <c r="J6" s="12" t="s">
        <v>24</v>
      </c>
      <c r="K6" s="12" t="s">
        <v>25</v>
      </c>
      <c r="L6" s="12" t="s">
        <v>26</v>
      </c>
      <c r="N6" s="12" t="s">
        <v>27</v>
      </c>
      <c r="O6" s="12" t="s">
        <v>28</v>
      </c>
      <c r="P6" s="12" t="s">
        <v>29</v>
      </c>
      <c r="Q6" s="12" t="s">
        <v>30</v>
      </c>
      <c r="S6" s="12" t="s">
        <v>31</v>
      </c>
      <c r="T6" s="12" t="s">
        <v>32</v>
      </c>
      <c r="U6" s="12" t="s">
        <v>33</v>
      </c>
      <c r="V6" s="12" t="s">
        <v>34</v>
      </c>
      <c r="W6" s="12" t="s">
        <v>35</v>
      </c>
      <c r="X6" s="12" t="s">
        <v>36</v>
      </c>
      <c r="Y6" s="12" t="s">
        <v>37</v>
      </c>
      <c r="Z6" s="12" t="s">
        <v>38</v>
      </c>
      <c r="AA6" s="12" t="s">
        <v>39</v>
      </c>
      <c r="AB6" s="12" t="s">
        <v>40</v>
      </c>
      <c r="AC6" s="12" t="s">
        <v>41</v>
      </c>
      <c r="AD6" s="12" t="s">
        <v>42</v>
      </c>
      <c r="AF6" s="12" t="s">
        <v>43</v>
      </c>
      <c r="AG6" s="12" t="s">
        <v>44</v>
      </c>
      <c r="AH6" s="12" t="s">
        <v>45</v>
      </c>
      <c r="AI6" s="12" t="s">
        <v>46</v>
      </c>
      <c r="AJ6" s="12" t="s">
        <v>47</v>
      </c>
      <c r="AL6" s="12" t="s">
        <v>48</v>
      </c>
      <c r="AM6" s="12" t="s">
        <v>49</v>
      </c>
      <c r="AN6" s="12" t="s">
        <v>50</v>
      </c>
      <c r="AP6" s="12" t="s">
        <v>51</v>
      </c>
      <c r="AQ6" s="12" t="s">
        <v>52</v>
      </c>
      <c r="AR6" s="12" t="s">
        <v>53</v>
      </c>
      <c r="AS6" s="12" t="s">
        <v>54</v>
      </c>
      <c r="AT6" s="12" t="s">
        <v>50</v>
      </c>
      <c r="AV6" s="12" t="s">
        <v>51</v>
      </c>
      <c r="AW6" s="12" t="s">
        <v>52</v>
      </c>
      <c r="AX6" s="12" t="s">
        <v>55</v>
      </c>
      <c r="AY6" s="12" t="s">
        <v>56</v>
      </c>
      <c r="AZ6" s="12" t="s">
        <v>57</v>
      </c>
    </row>
    <row r="7" spans="2:52" ht="30" customHeight="1" x14ac:dyDescent="0.35">
      <c r="B7" s="10" t="s">
        <v>19</v>
      </c>
      <c r="C7" s="10">
        <v>4100</v>
      </c>
      <c r="D7" s="10">
        <v>2051</v>
      </c>
      <c r="E7" s="10">
        <v>2036</v>
      </c>
      <c r="F7" s="10"/>
      <c r="G7" s="10">
        <v>523</v>
      </c>
      <c r="H7" s="10">
        <v>691</v>
      </c>
      <c r="I7" s="10">
        <v>719</v>
      </c>
      <c r="J7" s="10">
        <v>697</v>
      </c>
      <c r="K7" s="10">
        <v>590</v>
      </c>
      <c r="L7" s="10">
        <v>880</v>
      </c>
      <c r="M7" s="10"/>
      <c r="N7" s="10">
        <v>1226</v>
      </c>
      <c r="O7" s="10">
        <v>1160</v>
      </c>
      <c r="P7" s="10">
        <v>758</v>
      </c>
      <c r="Q7" s="10">
        <v>944</v>
      </c>
      <c r="R7" s="10"/>
      <c r="S7" s="10">
        <v>559</v>
      </c>
      <c r="T7" s="10">
        <v>573</v>
      </c>
      <c r="U7" s="10">
        <v>336</v>
      </c>
      <c r="V7" s="10">
        <v>378</v>
      </c>
      <c r="W7" s="10">
        <v>304</v>
      </c>
      <c r="X7" s="10">
        <v>357</v>
      </c>
      <c r="Y7" s="10">
        <v>352</v>
      </c>
      <c r="Z7" s="10">
        <v>182</v>
      </c>
      <c r="AA7" s="10">
        <v>466</v>
      </c>
      <c r="AB7" s="10">
        <v>286</v>
      </c>
      <c r="AC7" s="10">
        <v>196</v>
      </c>
      <c r="AD7" s="10">
        <v>111</v>
      </c>
      <c r="AE7" s="10"/>
      <c r="AF7" s="10">
        <v>1057</v>
      </c>
      <c r="AG7" s="10">
        <v>858</v>
      </c>
      <c r="AH7" s="10">
        <v>1137</v>
      </c>
      <c r="AI7" s="10">
        <v>447</v>
      </c>
      <c r="AJ7" s="10">
        <v>69</v>
      </c>
      <c r="AK7" s="10"/>
      <c r="AL7" s="10">
        <v>1402</v>
      </c>
      <c r="AM7" s="10">
        <v>1680</v>
      </c>
      <c r="AN7" s="10">
        <v>633</v>
      </c>
      <c r="AO7" s="10"/>
      <c r="AP7" s="10">
        <v>1401</v>
      </c>
      <c r="AQ7" s="10">
        <v>1205</v>
      </c>
      <c r="AR7" s="10">
        <v>272</v>
      </c>
      <c r="AS7" s="10">
        <v>54</v>
      </c>
      <c r="AT7" s="10">
        <v>573</v>
      </c>
      <c r="AU7" s="10"/>
      <c r="AV7" s="10">
        <v>792</v>
      </c>
      <c r="AW7" s="10">
        <v>1589</v>
      </c>
      <c r="AX7" s="10">
        <v>290</v>
      </c>
      <c r="AY7" s="10">
        <v>447</v>
      </c>
      <c r="AZ7" s="10">
        <v>382</v>
      </c>
    </row>
    <row r="8" spans="2:52" ht="30" customHeight="1" x14ac:dyDescent="0.35">
      <c r="B8" s="11" t="s">
        <v>20</v>
      </c>
      <c r="C8" s="11">
        <v>4100</v>
      </c>
      <c r="D8" s="11">
        <v>2018</v>
      </c>
      <c r="E8" s="11">
        <v>2069</v>
      </c>
      <c r="F8" s="11"/>
      <c r="G8" s="11">
        <v>571</v>
      </c>
      <c r="H8" s="11">
        <v>700</v>
      </c>
      <c r="I8" s="11">
        <v>699</v>
      </c>
      <c r="J8" s="11">
        <v>697</v>
      </c>
      <c r="K8" s="11">
        <v>576</v>
      </c>
      <c r="L8" s="11">
        <v>858</v>
      </c>
      <c r="M8" s="11"/>
      <c r="N8" s="11">
        <v>1104</v>
      </c>
      <c r="O8" s="11">
        <v>1063</v>
      </c>
      <c r="P8" s="11">
        <v>899</v>
      </c>
      <c r="Q8" s="11">
        <v>1022</v>
      </c>
      <c r="R8" s="11"/>
      <c r="S8" s="11">
        <v>574</v>
      </c>
      <c r="T8" s="11">
        <v>533</v>
      </c>
      <c r="U8" s="11">
        <v>328</v>
      </c>
      <c r="V8" s="11">
        <v>369</v>
      </c>
      <c r="W8" s="11">
        <v>287</v>
      </c>
      <c r="X8" s="11">
        <v>369</v>
      </c>
      <c r="Y8" s="11">
        <v>328</v>
      </c>
      <c r="Z8" s="11">
        <v>164</v>
      </c>
      <c r="AA8" s="11">
        <v>451</v>
      </c>
      <c r="AB8" s="11">
        <v>369</v>
      </c>
      <c r="AC8" s="11">
        <v>205</v>
      </c>
      <c r="AD8" s="11">
        <v>123</v>
      </c>
      <c r="AE8" s="11"/>
      <c r="AF8" s="11">
        <v>1092</v>
      </c>
      <c r="AG8" s="11">
        <v>884</v>
      </c>
      <c r="AH8" s="11">
        <v>1109</v>
      </c>
      <c r="AI8" s="11">
        <v>420</v>
      </c>
      <c r="AJ8" s="11">
        <v>57</v>
      </c>
      <c r="AK8" s="11"/>
      <c r="AL8" s="11">
        <v>1388</v>
      </c>
      <c r="AM8" s="11">
        <v>1656</v>
      </c>
      <c r="AN8" s="11">
        <v>648</v>
      </c>
      <c r="AO8" s="11"/>
      <c r="AP8" s="11">
        <v>1357</v>
      </c>
      <c r="AQ8" s="11">
        <v>1194</v>
      </c>
      <c r="AR8" s="11">
        <v>262</v>
      </c>
      <c r="AS8" s="11">
        <v>53</v>
      </c>
      <c r="AT8" s="11">
        <v>593</v>
      </c>
      <c r="AU8" s="11"/>
      <c r="AV8" s="11">
        <v>766</v>
      </c>
      <c r="AW8" s="11">
        <v>1598</v>
      </c>
      <c r="AX8" s="11">
        <v>282</v>
      </c>
      <c r="AY8" s="11">
        <v>441</v>
      </c>
      <c r="AZ8" s="11">
        <v>382</v>
      </c>
    </row>
    <row r="9" spans="2:52" x14ac:dyDescent="0.35">
      <c r="B9" s="18" t="s">
        <v>103</v>
      </c>
      <c r="C9" s="17">
        <v>0.12940276355028399</v>
      </c>
      <c r="D9" s="17">
        <v>0.143957049427478</v>
      </c>
      <c r="E9" s="17">
        <v>0.11509255945674</v>
      </c>
      <c r="F9" s="17"/>
      <c r="G9" s="17">
        <v>0.16345606622782899</v>
      </c>
      <c r="H9" s="17">
        <v>0.165936143287892</v>
      </c>
      <c r="I9" s="17">
        <v>0.132450979387743</v>
      </c>
      <c r="J9" s="17">
        <v>0.101181500270993</v>
      </c>
      <c r="K9" s="17">
        <v>9.6298442712579604E-2</v>
      </c>
      <c r="L9" s="17">
        <v>0.119609941776538</v>
      </c>
      <c r="M9" s="17"/>
      <c r="N9" s="17">
        <v>0.16801791167546401</v>
      </c>
      <c r="O9" s="17">
        <v>0.122092895116126</v>
      </c>
      <c r="P9" s="17">
        <v>0.11813423600876501</v>
      </c>
      <c r="Q9" s="17">
        <v>0.10574021180455501</v>
      </c>
      <c r="R9" s="17"/>
      <c r="S9" s="17">
        <v>0.156175869807992</v>
      </c>
      <c r="T9" s="17">
        <v>0.120248012815465</v>
      </c>
      <c r="U9" s="17">
        <v>0.10972165679877199</v>
      </c>
      <c r="V9" s="17">
        <v>0.127933421346487</v>
      </c>
      <c r="W9" s="17">
        <v>0.13011206556215199</v>
      </c>
      <c r="X9" s="17">
        <v>0.115696692029607</v>
      </c>
      <c r="Y9" s="17">
        <v>0.115589775905392</v>
      </c>
      <c r="Z9" s="17">
        <v>7.7308084512867095E-2</v>
      </c>
      <c r="AA9" s="17">
        <v>0.13823233090288001</v>
      </c>
      <c r="AB9" s="17">
        <v>0.13762122038161401</v>
      </c>
      <c r="AC9" s="17">
        <v>0.14636355840061299</v>
      </c>
      <c r="AD9" s="17">
        <v>0.16148889066560301</v>
      </c>
      <c r="AE9" s="17"/>
      <c r="AF9" s="17">
        <v>9.5225484655775003E-2</v>
      </c>
      <c r="AG9" s="17">
        <v>0.103327565230623</v>
      </c>
      <c r="AH9" s="17">
        <v>0.153703856301241</v>
      </c>
      <c r="AI9" s="17">
        <v>0.19921179485071699</v>
      </c>
      <c r="AJ9" s="17">
        <v>0.30520551780146998</v>
      </c>
      <c r="AK9" s="17"/>
      <c r="AL9" s="17">
        <v>0.11649936728766</v>
      </c>
      <c r="AM9" s="17">
        <v>0.14769438535132301</v>
      </c>
      <c r="AN9" s="17">
        <v>0.10372614686272701</v>
      </c>
      <c r="AO9" s="17"/>
      <c r="AP9" s="17">
        <v>0.12465527478251499</v>
      </c>
      <c r="AQ9" s="17">
        <v>0.16284458023680601</v>
      </c>
      <c r="AR9" s="17">
        <v>0.12651814181424401</v>
      </c>
      <c r="AS9" s="17">
        <v>0.11223096109357</v>
      </c>
      <c r="AT9" s="17">
        <v>7.6257175102067906E-2</v>
      </c>
      <c r="AU9" s="17"/>
      <c r="AV9" s="17">
        <v>0.16341468572689999</v>
      </c>
      <c r="AW9" s="17">
        <v>0.15462224355192999</v>
      </c>
      <c r="AX9" s="17">
        <v>0.13268584757523499</v>
      </c>
      <c r="AY9" s="17">
        <v>9.1214052733024006E-2</v>
      </c>
      <c r="AZ9" s="17">
        <v>4.7748573531916798E-2</v>
      </c>
    </row>
    <row r="10" spans="2:52" x14ac:dyDescent="0.35">
      <c r="B10" s="18" t="s">
        <v>104</v>
      </c>
      <c r="C10" s="17">
        <v>0.370384260151152</v>
      </c>
      <c r="D10" s="17">
        <v>0.39951690818790397</v>
      </c>
      <c r="E10" s="17">
        <v>0.34302391856342201</v>
      </c>
      <c r="F10" s="17"/>
      <c r="G10" s="17">
        <v>0.369835636656553</v>
      </c>
      <c r="H10" s="17">
        <v>0.38428744991239699</v>
      </c>
      <c r="I10" s="17">
        <v>0.357597329815385</v>
      </c>
      <c r="J10" s="17">
        <v>0.37974018011484201</v>
      </c>
      <c r="K10" s="17">
        <v>0.359218934300846</v>
      </c>
      <c r="L10" s="17">
        <v>0.36972024181018898</v>
      </c>
      <c r="M10" s="17"/>
      <c r="N10" s="17">
        <v>0.43467553485822003</v>
      </c>
      <c r="O10" s="17">
        <v>0.38725771090216499</v>
      </c>
      <c r="P10" s="17">
        <v>0.35559012442467203</v>
      </c>
      <c r="Q10" s="17">
        <v>0.29690470787877798</v>
      </c>
      <c r="R10" s="17"/>
      <c r="S10" s="17">
        <v>0.39543794283137701</v>
      </c>
      <c r="T10" s="17">
        <v>0.38598757961348201</v>
      </c>
      <c r="U10" s="17">
        <v>0.37583886014614198</v>
      </c>
      <c r="V10" s="17">
        <v>0.32084514552669402</v>
      </c>
      <c r="W10" s="17">
        <v>0.37184189138917301</v>
      </c>
      <c r="X10" s="17">
        <v>0.34109193351510397</v>
      </c>
      <c r="Y10" s="17">
        <v>0.38643178015353002</v>
      </c>
      <c r="Z10" s="17">
        <v>0.38063343354794799</v>
      </c>
      <c r="AA10" s="17">
        <v>0.356692812958122</v>
      </c>
      <c r="AB10" s="17">
        <v>0.35619509965238</v>
      </c>
      <c r="AC10" s="17">
        <v>0.39035764319629601</v>
      </c>
      <c r="AD10" s="17">
        <v>0.407429622797993</v>
      </c>
      <c r="AE10" s="17"/>
      <c r="AF10" s="17">
        <v>0.31267638293240901</v>
      </c>
      <c r="AG10" s="17">
        <v>0.37329397930082903</v>
      </c>
      <c r="AH10" s="17">
        <v>0.41657011000541599</v>
      </c>
      <c r="AI10" s="17">
        <v>0.45423659743150402</v>
      </c>
      <c r="AJ10" s="17">
        <v>0.39732573089281198</v>
      </c>
      <c r="AK10" s="17"/>
      <c r="AL10" s="17">
        <v>0.34787175089918498</v>
      </c>
      <c r="AM10" s="17">
        <v>0.40490009980228903</v>
      </c>
      <c r="AN10" s="17">
        <v>0.32451005094864599</v>
      </c>
      <c r="AO10" s="17"/>
      <c r="AP10" s="17">
        <v>0.40482665382528099</v>
      </c>
      <c r="AQ10" s="17">
        <v>0.38819775623341002</v>
      </c>
      <c r="AR10" s="17">
        <v>0.37727109623796201</v>
      </c>
      <c r="AS10" s="17">
        <v>0.232465614377315</v>
      </c>
      <c r="AT10" s="17">
        <v>0.28922736966683099</v>
      </c>
      <c r="AU10" s="17"/>
      <c r="AV10" s="17">
        <v>0.43174477142399198</v>
      </c>
      <c r="AW10" s="17">
        <v>0.40132866154186397</v>
      </c>
      <c r="AX10" s="17">
        <v>0.41228551930304203</v>
      </c>
      <c r="AY10" s="17">
        <v>0.32841393990114398</v>
      </c>
      <c r="AZ10" s="17">
        <v>0.27757736494473501</v>
      </c>
    </row>
    <row r="11" spans="2:52" x14ac:dyDescent="0.35">
      <c r="B11" s="18" t="s">
        <v>105</v>
      </c>
      <c r="C11" s="17">
        <v>0.268091554019878</v>
      </c>
      <c r="D11" s="17">
        <v>0.25176488409081998</v>
      </c>
      <c r="E11" s="17">
        <v>0.28481333692584698</v>
      </c>
      <c r="F11" s="17"/>
      <c r="G11" s="17">
        <v>0.26889115326637902</v>
      </c>
      <c r="H11" s="17">
        <v>0.26209733929635398</v>
      </c>
      <c r="I11" s="17">
        <v>0.281844969268152</v>
      </c>
      <c r="J11" s="17">
        <v>0.26324018523776899</v>
      </c>
      <c r="K11" s="17">
        <v>0.27649512309065799</v>
      </c>
      <c r="L11" s="17">
        <v>0.25954230050141702</v>
      </c>
      <c r="M11" s="17"/>
      <c r="N11" s="17">
        <v>0.220724483485844</v>
      </c>
      <c r="O11" s="17">
        <v>0.27372874203010999</v>
      </c>
      <c r="P11" s="17">
        <v>0.300175733873906</v>
      </c>
      <c r="Q11" s="17">
        <v>0.28437988537608899</v>
      </c>
      <c r="R11" s="17"/>
      <c r="S11" s="17">
        <v>0.24100619006761001</v>
      </c>
      <c r="T11" s="17">
        <v>0.273824211709566</v>
      </c>
      <c r="U11" s="17">
        <v>0.27823952761049298</v>
      </c>
      <c r="V11" s="17">
        <v>0.27813462659535498</v>
      </c>
      <c r="W11" s="17">
        <v>0.28049586397417903</v>
      </c>
      <c r="X11" s="17">
        <v>0.28514352893079298</v>
      </c>
      <c r="Y11" s="17">
        <v>0.287842620169528</v>
      </c>
      <c r="Z11" s="17">
        <v>0.31087677602425401</v>
      </c>
      <c r="AA11" s="17">
        <v>0.26632973082371902</v>
      </c>
      <c r="AB11" s="17">
        <v>0.25535226312611897</v>
      </c>
      <c r="AC11" s="17">
        <v>0.25147636852362898</v>
      </c>
      <c r="AD11" s="17">
        <v>0.195002969039997</v>
      </c>
      <c r="AE11" s="17"/>
      <c r="AF11" s="17">
        <v>0.31570209479113398</v>
      </c>
      <c r="AG11" s="17">
        <v>0.26431038176983701</v>
      </c>
      <c r="AH11" s="17">
        <v>0.24948869197145801</v>
      </c>
      <c r="AI11" s="17">
        <v>0.201536314139102</v>
      </c>
      <c r="AJ11" s="17">
        <v>9.0575931307006294E-2</v>
      </c>
      <c r="AK11" s="17"/>
      <c r="AL11" s="17">
        <v>0.28312153762117298</v>
      </c>
      <c r="AM11" s="17">
        <v>0.25864113518505699</v>
      </c>
      <c r="AN11" s="17">
        <v>0.26274135239789898</v>
      </c>
      <c r="AO11" s="17"/>
      <c r="AP11" s="17">
        <v>0.269518985772631</v>
      </c>
      <c r="AQ11" s="17">
        <v>0.254262299292702</v>
      </c>
      <c r="AR11" s="17">
        <v>0.24852013673232001</v>
      </c>
      <c r="AS11" s="17">
        <v>0.37279479991047099</v>
      </c>
      <c r="AT11" s="17">
        <v>0.27054619782344003</v>
      </c>
      <c r="AU11" s="17"/>
      <c r="AV11" s="17">
        <v>0.26347824601574199</v>
      </c>
      <c r="AW11" s="17">
        <v>0.26510911225802097</v>
      </c>
      <c r="AX11" s="17">
        <v>0.22024118694511499</v>
      </c>
      <c r="AY11" s="17">
        <v>0.29239854315709901</v>
      </c>
      <c r="AZ11" s="17">
        <v>0.25733125602239398</v>
      </c>
    </row>
    <row r="12" spans="2:52" x14ac:dyDescent="0.35">
      <c r="B12" s="18" t="s">
        <v>106</v>
      </c>
      <c r="C12" s="17">
        <v>5.11838399176371E-2</v>
      </c>
      <c r="D12" s="17">
        <v>5.53542835220725E-2</v>
      </c>
      <c r="E12" s="17">
        <v>4.7437473379676798E-2</v>
      </c>
      <c r="F12" s="17"/>
      <c r="G12" s="17">
        <v>7.3161739195343994E-2</v>
      </c>
      <c r="H12" s="17">
        <v>4.6791186746792501E-2</v>
      </c>
      <c r="I12" s="17">
        <v>5.0490923578119101E-2</v>
      </c>
      <c r="J12" s="17">
        <v>4.8020708215702E-2</v>
      </c>
      <c r="K12" s="17">
        <v>5.2005486628787803E-2</v>
      </c>
      <c r="L12" s="17">
        <v>4.27333654548539E-2</v>
      </c>
      <c r="M12" s="17"/>
      <c r="N12" s="17">
        <v>4.5505043346551498E-2</v>
      </c>
      <c r="O12" s="17">
        <v>4.8132133680172801E-2</v>
      </c>
      <c r="P12" s="17">
        <v>6.48213446999477E-2</v>
      </c>
      <c r="Q12" s="17">
        <v>4.9097190626656198E-2</v>
      </c>
      <c r="R12" s="17"/>
      <c r="S12" s="17">
        <v>5.10707064564059E-2</v>
      </c>
      <c r="T12" s="17">
        <v>3.3149713806276002E-2</v>
      </c>
      <c r="U12" s="17">
        <v>6.5099819167445297E-2</v>
      </c>
      <c r="V12" s="17">
        <v>3.8660567333427501E-2</v>
      </c>
      <c r="W12" s="17">
        <v>4.7489532979226E-2</v>
      </c>
      <c r="X12" s="17">
        <v>6.5827087500915801E-2</v>
      </c>
      <c r="Y12" s="17">
        <v>3.7924554153708698E-2</v>
      </c>
      <c r="Z12" s="17">
        <v>6.4648560645525793E-2</v>
      </c>
      <c r="AA12" s="17">
        <v>6.3642400907402502E-2</v>
      </c>
      <c r="AB12" s="17">
        <v>6.3465000657749404E-2</v>
      </c>
      <c r="AC12" s="17">
        <v>3.9941401631723598E-2</v>
      </c>
      <c r="AD12" s="17">
        <v>4.86270505517509E-2</v>
      </c>
      <c r="AE12" s="17"/>
      <c r="AF12" s="17">
        <v>5.4241883391132298E-2</v>
      </c>
      <c r="AG12" s="17">
        <v>5.15596382538792E-2</v>
      </c>
      <c r="AH12" s="17">
        <v>5.0623371445040602E-2</v>
      </c>
      <c r="AI12" s="17">
        <v>4.8297113957364503E-2</v>
      </c>
      <c r="AJ12" s="17">
        <v>8.2028705587629799E-2</v>
      </c>
      <c r="AK12" s="17"/>
      <c r="AL12" s="17">
        <v>5.8812644698624503E-2</v>
      </c>
      <c r="AM12" s="17">
        <v>4.4549699667384902E-2</v>
      </c>
      <c r="AN12" s="17">
        <v>5.2944499369924201E-2</v>
      </c>
      <c r="AO12" s="17"/>
      <c r="AP12" s="17">
        <v>4.0967320379455899E-2</v>
      </c>
      <c r="AQ12" s="17">
        <v>5.1184526012159899E-2</v>
      </c>
      <c r="AR12" s="17">
        <v>6.7829258329986805E-2</v>
      </c>
      <c r="AS12" s="17">
        <v>0.102592051657515</v>
      </c>
      <c r="AT12" s="17">
        <v>6.1401328489841998E-2</v>
      </c>
      <c r="AU12" s="17"/>
      <c r="AV12" s="17">
        <v>3.7662708768427998E-2</v>
      </c>
      <c r="AW12" s="17">
        <v>4.2330012279886302E-2</v>
      </c>
      <c r="AX12" s="17">
        <v>5.4932701886979803E-2</v>
      </c>
      <c r="AY12" s="17">
        <v>8.2873733526864099E-2</v>
      </c>
      <c r="AZ12" s="17">
        <v>4.9197450817061998E-2</v>
      </c>
    </row>
    <row r="13" spans="2:52" x14ac:dyDescent="0.35">
      <c r="B13" s="18" t="s">
        <v>107</v>
      </c>
      <c r="C13" s="17">
        <v>2.3661154271925802E-2</v>
      </c>
      <c r="D13" s="17">
        <v>2.7468873943502999E-2</v>
      </c>
      <c r="E13" s="17">
        <v>2.0095606076226201E-2</v>
      </c>
      <c r="F13" s="17"/>
      <c r="G13" s="17">
        <v>2.8609686073710498E-2</v>
      </c>
      <c r="H13" s="17">
        <v>2.0103188561148799E-2</v>
      </c>
      <c r="I13" s="17">
        <v>2.2654314246870901E-2</v>
      </c>
      <c r="J13" s="17">
        <v>2.83782526028072E-2</v>
      </c>
      <c r="K13" s="17">
        <v>2.25851447974873E-2</v>
      </c>
      <c r="L13" s="17">
        <v>2.0984196626258E-2</v>
      </c>
      <c r="M13" s="17"/>
      <c r="N13" s="17">
        <v>1.00301276457033E-2</v>
      </c>
      <c r="O13" s="17">
        <v>2.5091586258278498E-2</v>
      </c>
      <c r="P13" s="17">
        <v>2.5281782321066301E-2</v>
      </c>
      <c r="Q13" s="17">
        <v>3.47834986152833E-2</v>
      </c>
      <c r="R13" s="17"/>
      <c r="S13" s="17">
        <v>2.51097304556103E-2</v>
      </c>
      <c r="T13" s="17">
        <v>1.57776773382425E-2</v>
      </c>
      <c r="U13" s="17">
        <v>1.7695540762000701E-2</v>
      </c>
      <c r="V13" s="17">
        <v>2.5283140725911198E-2</v>
      </c>
      <c r="W13" s="17">
        <v>1.22328672614723E-2</v>
      </c>
      <c r="X13" s="17">
        <v>3.8958608835188299E-2</v>
      </c>
      <c r="Y13" s="17">
        <v>2.4351430609555101E-2</v>
      </c>
      <c r="Z13" s="17">
        <v>2.91397657482457E-2</v>
      </c>
      <c r="AA13" s="17">
        <v>2.3798379499513501E-2</v>
      </c>
      <c r="AB13" s="17">
        <v>2.50525268051131E-2</v>
      </c>
      <c r="AC13" s="17">
        <v>1.6848472994798702E-2</v>
      </c>
      <c r="AD13" s="17">
        <v>4.0408853009457901E-2</v>
      </c>
      <c r="AE13" s="17"/>
      <c r="AF13" s="17">
        <v>1.7480586422407799E-2</v>
      </c>
      <c r="AG13" s="17">
        <v>3.2200087145697803E-2</v>
      </c>
      <c r="AH13" s="17">
        <v>1.5445248119969199E-2</v>
      </c>
      <c r="AI13" s="17">
        <v>3.2527091355204797E-2</v>
      </c>
      <c r="AJ13" s="17">
        <v>6.9411993690038504E-2</v>
      </c>
      <c r="AK13" s="17"/>
      <c r="AL13" s="17">
        <v>2.6209842785861599E-2</v>
      </c>
      <c r="AM13" s="17">
        <v>1.5564215518789001E-2</v>
      </c>
      <c r="AN13" s="17">
        <v>3.5224857825257E-2</v>
      </c>
      <c r="AO13" s="17"/>
      <c r="AP13" s="17">
        <v>2.2720146790775601E-2</v>
      </c>
      <c r="AQ13" s="17">
        <v>2.3347630959504401E-2</v>
      </c>
      <c r="AR13" s="17">
        <v>7.9061505682219806E-3</v>
      </c>
      <c r="AS13" s="17">
        <v>1.8443584590310501E-2</v>
      </c>
      <c r="AT13" s="17">
        <v>3.1553002338244603E-2</v>
      </c>
      <c r="AU13" s="17"/>
      <c r="AV13" s="17">
        <v>1.3022279410286899E-2</v>
      </c>
      <c r="AW13" s="17">
        <v>1.9020399078509501E-2</v>
      </c>
      <c r="AX13" s="17">
        <v>1.9414016749591201E-2</v>
      </c>
      <c r="AY13" s="17">
        <v>4.4882005616866401E-2</v>
      </c>
      <c r="AZ13" s="17">
        <v>2.5222074139142799E-2</v>
      </c>
    </row>
    <row r="14" spans="2:52" x14ac:dyDescent="0.35">
      <c r="B14" s="18" t="s">
        <v>96</v>
      </c>
      <c r="C14" s="19">
        <v>0.15727642808912301</v>
      </c>
      <c r="D14" s="19">
        <v>0.121938000828222</v>
      </c>
      <c r="E14" s="19">
        <v>0.18953710559808801</v>
      </c>
      <c r="F14" s="19"/>
      <c r="G14" s="19">
        <v>9.6045718580184597E-2</v>
      </c>
      <c r="H14" s="19">
        <v>0.120784692195415</v>
      </c>
      <c r="I14" s="19">
        <v>0.15496148370373</v>
      </c>
      <c r="J14" s="19">
        <v>0.17943917355788799</v>
      </c>
      <c r="K14" s="19">
        <v>0.19339686846964199</v>
      </c>
      <c r="L14" s="19">
        <v>0.18740995383074399</v>
      </c>
      <c r="M14" s="19"/>
      <c r="N14" s="19">
        <v>0.12104689898821699</v>
      </c>
      <c r="O14" s="19">
        <v>0.14369693201314701</v>
      </c>
      <c r="P14" s="19">
        <v>0.135996778671643</v>
      </c>
      <c r="Q14" s="19">
        <v>0.22909450569863901</v>
      </c>
      <c r="R14" s="19"/>
      <c r="S14" s="19">
        <v>0.131199560381006</v>
      </c>
      <c r="T14" s="19">
        <v>0.171012804716969</v>
      </c>
      <c r="U14" s="19">
        <v>0.15340459551514701</v>
      </c>
      <c r="V14" s="19">
        <v>0.20914309847212401</v>
      </c>
      <c r="W14" s="19">
        <v>0.157827778833798</v>
      </c>
      <c r="X14" s="19">
        <v>0.153282149188392</v>
      </c>
      <c r="Y14" s="19">
        <v>0.147859839008287</v>
      </c>
      <c r="Z14" s="19">
        <v>0.13739337952115999</v>
      </c>
      <c r="AA14" s="19">
        <v>0.151304344908364</v>
      </c>
      <c r="AB14" s="19">
        <v>0.16231388937702401</v>
      </c>
      <c r="AC14" s="19">
        <v>0.15501255525294</v>
      </c>
      <c r="AD14" s="19">
        <v>0.14704261393519799</v>
      </c>
      <c r="AE14" s="19"/>
      <c r="AF14" s="19">
        <v>0.20467356780714199</v>
      </c>
      <c r="AG14" s="19">
        <v>0.175308348299134</v>
      </c>
      <c r="AH14" s="19">
        <v>0.114168722156874</v>
      </c>
      <c r="AI14" s="19">
        <v>6.4191088266107602E-2</v>
      </c>
      <c r="AJ14" s="19">
        <v>5.5452120721042997E-2</v>
      </c>
      <c r="AK14" s="19"/>
      <c r="AL14" s="19">
        <v>0.16748485670749499</v>
      </c>
      <c r="AM14" s="19">
        <v>0.12865046447515699</v>
      </c>
      <c r="AN14" s="19">
        <v>0.220853092595547</v>
      </c>
      <c r="AO14" s="19"/>
      <c r="AP14" s="19">
        <v>0.13731161844934101</v>
      </c>
      <c r="AQ14" s="19">
        <v>0.120163207265418</v>
      </c>
      <c r="AR14" s="19">
        <v>0.17195521631726499</v>
      </c>
      <c r="AS14" s="19">
        <v>0.161472988370818</v>
      </c>
      <c r="AT14" s="19">
        <v>0.27101492657957499</v>
      </c>
      <c r="AU14" s="19"/>
      <c r="AV14" s="19">
        <v>9.0677308654651095E-2</v>
      </c>
      <c r="AW14" s="19">
        <v>0.117589571289789</v>
      </c>
      <c r="AX14" s="19">
        <v>0.16044072754003699</v>
      </c>
      <c r="AY14" s="19">
        <v>0.16021772506500301</v>
      </c>
      <c r="AZ14" s="19">
        <v>0.34292328054475002</v>
      </c>
    </row>
    <row r="15" spans="2:52" x14ac:dyDescent="0.35">
      <c r="B15" s="16"/>
    </row>
    <row r="16" spans="2:52" x14ac:dyDescent="0.35">
      <c r="B16" t="s">
        <v>84</v>
      </c>
    </row>
    <row r="17" spans="2:2" x14ac:dyDescent="0.35">
      <c r="B17" t="s">
        <v>85</v>
      </c>
    </row>
    <row r="19" spans="2:2" x14ac:dyDescent="0.35">
      <c r="B19" s="8" t="str">
        <f>HYPERLINK("#'Contents'!A1", "Return to Contents")</f>
        <v>Return to Contents</v>
      </c>
    </row>
  </sheetData>
  <mergeCells count="9">
    <mergeCell ref="AL5:AN5"/>
    <mergeCell ref="AP5:AT5"/>
    <mergeCell ref="AV5:AZ5"/>
    <mergeCell ref="D2:AT2"/>
    <mergeCell ref="D5:E5"/>
    <mergeCell ref="G5:L5"/>
    <mergeCell ref="N5:Q5"/>
    <mergeCell ref="S5:AD5"/>
    <mergeCell ref="AF5:AJ5"/>
  </mergeCells>
  <pageMargins left="0.7" right="0.7" top="0.75" bottom="0.75" header="0.3" footer="0.3"/>
  <pageSetup paperSize="9"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B2:AZ19"/>
  <sheetViews>
    <sheetView showGridLines="0" workbookViewId="0">
      <pane xSplit="2" topLeftCell="C1" activePane="topRight" state="frozen"/>
      <selection pane="topRight"/>
    </sheetView>
  </sheetViews>
  <sheetFormatPr defaultColWidth="10.90625" defaultRowHeight="14.5" x14ac:dyDescent="0.35"/>
  <cols>
    <col min="2" max="2" width="25.7265625" customWidth="1"/>
    <col min="3" max="5" width="10.7265625" customWidth="1"/>
    <col min="6" max="6" width="2.1796875" customWidth="1"/>
    <col min="7" max="12" width="10.7265625" customWidth="1"/>
    <col min="13" max="13" width="2.1796875" customWidth="1"/>
    <col min="14" max="17" width="10.7265625" customWidth="1"/>
    <col min="18" max="18" width="2.1796875" customWidth="1"/>
    <col min="19" max="30" width="10.7265625" customWidth="1"/>
    <col min="31" max="31" width="2.1796875" customWidth="1"/>
    <col min="32" max="36" width="10.7265625" customWidth="1"/>
    <col min="37" max="37" width="2.1796875" customWidth="1"/>
    <col min="38" max="40" width="10.7265625" customWidth="1"/>
    <col min="41" max="41" width="2.1796875" customWidth="1"/>
    <col min="42" max="46" width="10.7265625" customWidth="1"/>
    <col min="47" max="47" width="2.1796875" customWidth="1"/>
    <col min="48" max="52" width="10.7265625" customWidth="1"/>
    <col min="53" max="53" width="2.1796875" customWidth="1"/>
  </cols>
  <sheetData>
    <row r="2" spans="2:52" ht="40" customHeight="1" x14ac:dyDescent="0.35">
      <c r="D2" s="31" t="s">
        <v>110</v>
      </c>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row>
    <row r="5" spans="2:52" ht="30" customHeight="1" x14ac:dyDescent="0.35">
      <c r="B5" s="15"/>
      <c r="C5" s="15"/>
      <c r="D5" s="30" t="s">
        <v>58</v>
      </c>
      <c r="E5" s="30"/>
      <c r="F5" s="15"/>
      <c r="G5" s="30" t="s">
        <v>59</v>
      </c>
      <c r="H5" s="30"/>
      <c r="I5" s="30"/>
      <c r="J5" s="30"/>
      <c r="K5" s="30"/>
      <c r="L5" s="30"/>
      <c r="M5" s="15"/>
      <c r="N5" s="30" t="s">
        <v>60</v>
      </c>
      <c r="O5" s="30"/>
      <c r="P5" s="30"/>
      <c r="Q5" s="30"/>
      <c r="R5" s="15"/>
      <c r="S5" s="30" t="s">
        <v>61</v>
      </c>
      <c r="T5" s="30"/>
      <c r="U5" s="30"/>
      <c r="V5" s="30"/>
      <c r="W5" s="30"/>
      <c r="X5" s="30"/>
      <c r="Y5" s="30"/>
      <c r="Z5" s="30"/>
      <c r="AA5" s="30"/>
      <c r="AB5" s="30"/>
      <c r="AC5" s="30"/>
      <c r="AD5" s="30"/>
      <c r="AE5" s="15"/>
      <c r="AF5" s="30" t="s">
        <v>62</v>
      </c>
      <c r="AG5" s="30"/>
      <c r="AH5" s="30"/>
      <c r="AI5" s="30"/>
      <c r="AJ5" s="30"/>
      <c r="AK5" s="15"/>
      <c r="AL5" s="30" t="s">
        <v>63</v>
      </c>
      <c r="AM5" s="30"/>
      <c r="AN5" s="30"/>
      <c r="AO5" s="15"/>
      <c r="AP5" s="30" t="s">
        <v>64</v>
      </c>
      <c r="AQ5" s="30"/>
      <c r="AR5" s="30"/>
      <c r="AS5" s="30"/>
      <c r="AT5" s="30"/>
      <c r="AU5" s="15"/>
      <c r="AV5" s="30" t="s">
        <v>65</v>
      </c>
      <c r="AW5" s="30"/>
      <c r="AX5" s="30"/>
      <c r="AY5" s="30"/>
      <c r="AZ5" s="30"/>
    </row>
    <row r="6" spans="2:52" ht="72.5" x14ac:dyDescent="0.35">
      <c r="B6" t="s">
        <v>15</v>
      </c>
      <c r="C6" s="9" t="s">
        <v>16</v>
      </c>
      <c r="D6" s="12" t="s">
        <v>17</v>
      </c>
      <c r="E6" s="12" t="s">
        <v>18</v>
      </c>
      <c r="G6" s="12" t="s">
        <v>21</v>
      </c>
      <c r="H6" s="12" t="s">
        <v>22</v>
      </c>
      <c r="I6" s="12" t="s">
        <v>23</v>
      </c>
      <c r="J6" s="12" t="s">
        <v>24</v>
      </c>
      <c r="K6" s="12" t="s">
        <v>25</v>
      </c>
      <c r="L6" s="12" t="s">
        <v>26</v>
      </c>
      <c r="N6" s="12" t="s">
        <v>27</v>
      </c>
      <c r="O6" s="12" t="s">
        <v>28</v>
      </c>
      <c r="P6" s="12" t="s">
        <v>29</v>
      </c>
      <c r="Q6" s="12" t="s">
        <v>30</v>
      </c>
      <c r="S6" s="12" t="s">
        <v>31</v>
      </c>
      <c r="T6" s="12" t="s">
        <v>32</v>
      </c>
      <c r="U6" s="12" t="s">
        <v>33</v>
      </c>
      <c r="V6" s="12" t="s">
        <v>34</v>
      </c>
      <c r="W6" s="12" t="s">
        <v>35</v>
      </c>
      <c r="X6" s="12" t="s">
        <v>36</v>
      </c>
      <c r="Y6" s="12" t="s">
        <v>37</v>
      </c>
      <c r="Z6" s="12" t="s">
        <v>38</v>
      </c>
      <c r="AA6" s="12" t="s">
        <v>39</v>
      </c>
      <c r="AB6" s="12" t="s">
        <v>40</v>
      </c>
      <c r="AC6" s="12" t="s">
        <v>41</v>
      </c>
      <c r="AD6" s="12" t="s">
        <v>42</v>
      </c>
      <c r="AF6" s="12" t="s">
        <v>43</v>
      </c>
      <c r="AG6" s="12" t="s">
        <v>44</v>
      </c>
      <c r="AH6" s="12" t="s">
        <v>45</v>
      </c>
      <c r="AI6" s="12" t="s">
        <v>46</v>
      </c>
      <c r="AJ6" s="12" t="s">
        <v>47</v>
      </c>
      <c r="AL6" s="12" t="s">
        <v>48</v>
      </c>
      <c r="AM6" s="12" t="s">
        <v>49</v>
      </c>
      <c r="AN6" s="12" t="s">
        <v>50</v>
      </c>
      <c r="AP6" s="12" t="s">
        <v>51</v>
      </c>
      <c r="AQ6" s="12" t="s">
        <v>52</v>
      </c>
      <c r="AR6" s="12" t="s">
        <v>53</v>
      </c>
      <c r="AS6" s="12" t="s">
        <v>54</v>
      </c>
      <c r="AT6" s="12" t="s">
        <v>50</v>
      </c>
      <c r="AV6" s="12" t="s">
        <v>51</v>
      </c>
      <c r="AW6" s="12" t="s">
        <v>52</v>
      </c>
      <c r="AX6" s="12" t="s">
        <v>55</v>
      </c>
      <c r="AY6" s="12" t="s">
        <v>56</v>
      </c>
      <c r="AZ6" s="12" t="s">
        <v>57</v>
      </c>
    </row>
    <row r="7" spans="2:52" ht="30" customHeight="1" x14ac:dyDescent="0.35">
      <c r="B7" s="10" t="s">
        <v>19</v>
      </c>
      <c r="C7" s="10">
        <v>4100</v>
      </c>
      <c r="D7" s="10">
        <v>2051</v>
      </c>
      <c r="E7" s="10">
        <v>2036</v>
      </c>
      <c r="F7" s="10"/>
      <c r="G7" s="10">
        <v>523</v>
      </c>
      <c r="H7" s="10">
        <v>691</v>
      </c>
      <c r="I7" s="10">
        <v>719</v>
      </c>
      <c r="J7" s="10">
        <v>697</v>
      </c>
      <c r="K7" s="10">
        <v>590</v>
      </c>
      <c r="L7" s="10">
        <v>880</v>
      </c>
      <c r="M7" s="10"/>
      <c r="N7" s="10">
        <v>1226</v>
      </c>
      <c r="O7" s="10">
        <v>1160</v>
      </c>
      <c r="P7" s="10">
        <v>758</v>
      </c>
      <c r="Q7" s="10">
        <v>944</v>
      </c>
      <c r="R7" s="10"/>
      <c r="S7" s="10">
        <v>559</v>
      </c>
      <c r="T7" s="10">
        <v>573</v>
      </c>
      <c r="U7" s="10">
        <v>336</v>
      </c>
      <c r="V7" s="10">
        <v>378</v>
      </c>
      <c r="W7" s="10">
        <v>304</v>
      </c>
      <c r="X7" s="10">
        <v>357</v>
      </c>
      <c r="Y7" s="10">
        <v>352</v>
      </c>
      <c r="Z7" s="10">
        <v>182</v>
      </c>
      <c r="AA7" s="10">
        <v>466</v>
      </c>
      <c r="AB7" s="10">
        <v>286</v>
      </c>
      <c r="AC7" s="10">
        <v>196</v>
      </c>
      <c r="AD7" s="10">
        <v>111</v>
      </c>
      <c r="AE7" s="10"/>
      <c r="AF7" s="10">
        <v>1057</v>
      </c>
      <c r="AG7" s="10">
        <v>858</v>
      </c>
      <c r="AH7" s="10">
        <v>1137</v>
      </c>
      <c r="AI7" s="10">
        <v>447</v>
      </c>
      <c r="AJ7" s="10">
        <v>69</v>
      </c>
      <c r="AK7" s="10"/>
      <c r="AL7" s="10">
        <v>1402</v>
      </c>
      <c r="AM7" s="10">
        <v>1680</v>
      </c>
      <c r="AN7" s="10">
        <v>633</v>
      </c>
      <c r="AO7" s="10"/>
      <c r="AP7" s="10">
        <v>1401</v>
      </c>
      <c r="AQ7" s="10">
        <v>1205</v>
      </c>
      <c r="AR7" s="10">
        <v>272</v>
      </c>
      <c r="AS7" s="10">
        <v>54</v>
      </c>
      <c r="AT7" s="10">
        <v>573</v>
      </c>
      <c r="AU7" s="10"/>
      <c r="AV7" s="10">
        <v>792</v>
      </c>
      <c r="AW7" s="10">
        <v>1589</v>
      </c>
      <c r="AX7" s="10">
        <v>290</v>
      </c>
      <c r="AY7" s="10">
        <v>447</v>
      </c>
      <c r="AZ7" s="10">
        <v>382</v>
      </c>
    </row>
    <row r="8" spans="2:52" ht="30" customHeight="1" x14ac:dyDescent="0.35">
      <c r="B8" s="11" t="s">
        <v>20</v>
      </c>
      <c r="C8" s="11">
        <v>4100</v>
      </c>
      <c r="D8" s="11">
        <v>2018</v>
      </c>
      <c r="E8" s="11">
        <v>2069</v>
      </c>
      <c r="F8" s="11"/>
      <c r="G8" s="11">
        <v>571</v>
      </c>
      <c r="H8" s="11">
        <v>700</v>
      </c>
      <c r="I8" s="11">
        <v>699</v>
      </c>
      <c r="J8" s="11">
        <v>697</v>
      </c>
      <c r="K8" s="11">
        <v>576</v>
      </c>
      <c r="L8" s="11">
        <v>858</v>
      </c>
      <c r="M8" s="11"/>
      <c r="N8" s="11">
        <v>1104</v>
      </c>
      <c r="O8" s="11">
        <v>1063</v>
      </c>
      <c r="P8" s="11">
        <v>899</v>
      </c>
      <c r="Q8" s="11">
        <v>1022</v>
      </c>
      <c r="R8" s="11"/>
      <c r="S8" s="11">
        <v>574</v>
      </c>
      <c r="T8" s="11">
        <v>533</v>
      </c>
      <c r="U8" s="11">
        <v>328</v>
      </c>
      <c r="V8" s="11">
        <v>369</v>
      </c>
      <c r="W8" s="11">
        <v>287</v>
      </c>
      <c r="X8" s="11">
        <v>369</v>
      </c>
      <c r="Y8" s="11">
        <v>328</v>
      </c>
      <c r="Z8" s="11">
        <v>164</v>
      </c>
      <c r="AA8" s="11">
        <v>451</v>
      </c>
      <c r="AB8" s="11">
        <v>369</v>
      </c>
      <c r="AC8" s="11">
        <v>205</v>
      </c>
      <c r="AD8" s="11">
        <v>123</v>
      </c>
      <c r="AE8" s="11"/>
      <c r="AF8" s="11">
        <v>1092</v>
      </c>
      <c r="AG8" s="11">
        <v>884</v>
      </c>
      <c r="AH8" s="11">
        <v>1109</v>
      </c>
      <c r="AI8" s="11">
        <v>420</v>
      </c>
      <c r="AJ8" s="11">
        <v>57</v>
      </c>
      <c r="AK8" s="11"/>
      <c r="AL8" s="11">
        <v>1388</v>
      </c>
      <c r="AM8" s="11">
        <v>1656</v>
      </c>
      <c r="AN8" s="11">
        <v>648</v>
      </c>
      <c r="AO8" s="11"/>
      <c r="AP8" s="11">
        <v>1357</v>
      </c>
      <c r="AQ8" s="11">
        <v>1194</v>
      </c>
      <c r="AR8" s="11">
        <v>262</v>
      </c>
      <c r="AS8" s="11">
        <v>53</v>
      </c>
      <c r="AT8" s="11">
        <v>593</v>
      </c>
      <c r="AU8" s="11"/>
      <c r="AV8" s="11">
        <v>766</v>
      </c>
      <c r="AW8" s="11">
        <v>1598</v>
      </c>
      <c r="AX8" s="11">
        <v>282</v>
      </c>
      <c r="AY8" s="11">
        <v>441</v>
      </c>
      <c r="AZ8" s="11">
        <v>382</v>
      </c>
    </row>
    <row r="9" spans="2:52" x14ac:dyDescent="0.35">
      <c r="B9" s="18" t="s">
        <v>103</v>
      </c>
      <c r="C9" s="17">
        <v>0.122979045732488</v>
      </c>
      <c r="D9" s="17">
        <v>0.142600807269818</v>
      </c>
      <c r="E9" s="17">
        <v>0.103253808790693</v>
      </c>
      <c r="F9" s="17"/>
      <c r="G9" s="17">
        <v>0.18396844787866901</v>
      </c>
      <c r="H9" s="17">
        <v>0.184379816091127</v>
      </c>
      <c r="I9" s="17">
        <v>0.122143613818499</v>
      </c>
      <c r="J9" s="17">
        <v>8.9248000770500005E-2</v>
      </c>
      <c r="K9" s="17">
        <v>7.9141570772960398E-2</v>
      </c>
      <c r="L9" s="17">
        <v>8.9825999067599402E-2</v>
      </c>
      <c r="M9" s="17"/>
      <c r="N9" s="17">
        <v>0.13549120742110299</v>
      </c>
      <c r="O9" s="17">
        <v>0.112114262426116</v>
      </c>
      <c r="P9" s="17">
        <v>0.14687512758183399</v>
      </c>
      <c r="Q9" s="17">
        <v>9.9245820984009206E-2</v>
      </c>
      <c r="R9" s="17"/>
      <c r="S9" s="17">
        <v>0.156009586378383</v>
      </c>
      <c r="T9" s="17">
        <v>0.10972987383027299</v>
      </c>
      <c r="U9" s="17">
        <v>9.4634201698959905E-2</v>
      </c>
      <c r="V9" s="17">
        <v>0.102527834150513</v>
      </c>
      <c r="W9" s="17">
        <v>0.106577778046578</v>
      </c>
      <c r="X9" s="17">
        <v>0.121992279983981</v>
      </c>
      <c r="Y9" s="17">
        <v>0.12990346412033599</v>
      </c>
      <c r="Z9" s="17">
        <v>0.102612722989673</v>
      </c>
      <c r="AA9" s="17">
        <v>0.13789679109667799</v>
      </c>
      <c r="AB9" s="17">
        <v>0.12019580649198799</v>
      </c>
      <c r="AC9" s="17">
        <v>0.122650081177061</v>
      </c>
      <c r="AD9" s="17">
        <v>0.16731316142023001</v>
      </c>
      <c r="AE9" s="17"/>
      <c r="AF9" s="17">
        <v>9.1937989250852004E-2</v>
      </c>
      <c r="AG9" s="17">
        <v>0.12280489762497999</v>
      </c>
      <c r="AH9" s="17">
        <v>0.140017323320795</v>
      </c>
      <c r="AI9" s="17">
        <v>0.15771567354420499</v>
      </c>
      <c r="AJ9" s="17">
        <v>0.253247197461411</v>
      </c>
      <c r="AK9" s="17"/>
      <c r="AL9" s="17">
        <v>9.1258524074776401E-2</v>
      </c>
      <c r="AM9" s="17">
        <v>0.14302260193187299</v>
      </c>
      <c r="AN9" s="17">
        <v>0.11207560826271799</v>
      </c>
      <c r="AO9" s="17"/>
      <c r="AP9" s="17">
        <v>0.12728822358626099</v>
      </c>
      <c r="AQ9" s="17">
        <v>0.14550771212538599</v>
      </c>
      <c r="AR9" s="17">
        <v>0.116666619580044</v>
      </c>
      <c r="AS9" s="17">
        <v>7.2209166418982396E-2</v>
      </c>
      <c r="AT9" s="17">
        <v>9.1030942187696098E-2</v>
      </c>
      <c r="AU9" s="17"/>
      <c r="AV9" s="17">
        <v>0.15956621589832401</v>
      </c>
      <c r="AW9" s="17">
        <v>0.14413434015304</v>
      </c>
      <c r="AX9" s="17">
        <v>0.118604071980572</v>
      </c>
      <c r="AY9" s="17">
        <v>0.107353302485658</v>
      </c>
      <c r="AZ9" s="17">
        <v>4.7141823134494901E-2</v>
      </c>
    </row>
    <row r="10" spans="2:52" x14ac:dyDescent="0.35">
      <c r="B10" s="18" t="s">
        <v>104</v>
      </c>
      <c r="C10" s="17">
        <v>0.35806108763938399</v>
      </c>
      <c r="D10" s="17">
        <v>0.37186419774165402</v>
      </c>
      <c r="E10" s="17">
        <v>0.34486902435426298</v>
      </c>
      <c r="F10" s="17"/>
      <c r="G10" s="17">
        <v>0.36660504527965099</v>
      </c>
      <c r="H10" s="17">
        <v>0.362924677733171</v>
      </c>
      <c r="I10" s="17">
        <v>0.38015020817403999</v>
      </c>
      <c r="J10" s="17">
        <v>0.365146568475478</v>
      </c>
      <c r="K10" s="17">
        <v>0.32731759838135599</v>
      </c>
      <c r="L10" s="17">
        <v>0.34529443999463599</v>
      </c>
      <c r="M10" s="17"/>
      <c r="N10" s="17">
        <v>0.40224266777085299</v>
      </c>
      <c r="O10" s="17">
        <v>0.35887627407212003</v>
      </c>
      <c r="P10" s="17">
        <v>0.34724175255443601</v>
      </c>
      <c r="Q10" s="17">
        <v>0.31929301618564299</v>
      </c>
      <c r="R10" s="17"/>
      <c r="S10" s="17">
        <v>0.37243231344233202</v>
      </c>
      <c r="T10" s="17">
        <v>0.32886762870722103</v>
      </c>
      <c r="U10" s="17">
        <v>0.32394018292436899</v>
      </c>
      <c r="V10" s="17">
        <v>0.36954234252942803</v>
      </c>
      <c r="W10" s="17">
        <v>0.39158879269755398</v>
      </c>
      <c r="X10" s="17">
        <v>0.33972575003495598</v>
      </c>
      <c r="Y10" s="17">
        <v>0.31613257609858397</v>
      </c>
      <c r="Z10" s="17">
        <v>0.40380615282413701</v>
      </c>
      <c r="AA10" s="17">
        <v>0.36509454977648198</v>
      </c>
      <c r="AB10" s="17">
        <v>0.35221422902351601</v>
      </c>
      <c r="AC10" s="17">
        <v>0.39866516294738702</v>
      </c>
      <c r="AD10" s="17">
        <v>0.425713479221626</v>
      </c>
      <c r="AE10" s="17"/>
      <c r="AF10" s="17">
        <v>0.32643933166836597</v>
      </c>
      <c r="AG10" s="17">
        <v>0.331789309302091</v>
      </c>
      <c r="AH10" s="17">
        <v>0.38991548851579999</v>
      </c>
      <c r="AI10" s="17">
        <v>0.440297037397685</v>
      </c>
      <c r="AJ10" s="17">
        <v>0.36124317077564999</v>
      </c>
      <c r="AK10" s="17"/>
      <c r="AL10" s="17">
        <v>0.34361874292182198</v>
      </c>
      <c r="AM10" s="17">
        <v>0.392167163979811</v>
      </c>
      <c r="AN10" s="17">
        <v>0.310741825148867</v>
      </c>
      <c r="AO10" s="17"/>
      <c r="AP10" s="17">
        <v>0.37425833875406</v>
      </c>
      <c r="AQ10" s="17">
        <v>0.39678049405434401</v>
      </c>
      <c r="AR10" s="17">
        <v>0.36626428326177402</v>
      </c>
      <c r="AS10" s="17">
        <v>0.28365937117451601</v>
      </c>
      <c r="AT10" s="17">
        <v>0.27498890458665898</v>
      </c>
      <c r="AU10" s="17"/>
      <c r="AV10" s="17">
        <v>0.39873503518207898</v>
      </c>
      <c r="AW10" s="17">
        <v>0.40134790057321901</v>
      </c>
      <c r="AX10" s="17">
        <v>0.39134943293204599</v>
      </c>
      <c r="AY10" s="17">
        <v>0.308009374332189</v>
      </c>
      <c r="AZ10" s="17">
        <v>0.23267376399218501</v>
      </c>
    </row>
    <row r="11" spans="2:52" x14ac:dyDescent="0.35">
      <c r="B11" s="18" t="s">
        <v>105</v>
      </c>
      <c r="C11" s="17">
        <v>0.26377394027545298</v>
      </c>
      <c r="D11" s="17">
        <v>0.254392542656805</v>
      </c>
      <c r="E11" s="17">
        <v>0.27365668800517001</v>
      </c>
      <c r="F11" s="17"/>
      <c r="G11" s="17">
        <v>0.24164762649352201</v>
      </c>
      <c r="H11" s="17">
        <v>0.229358395331901</v>
      </c>
      <c r="I11" s="17">
        <v>0.25542404799066099</v>
      </c>
      <c r="J11" s="17">
        <v>0.27698989673570901</v>
      </c>
      <c r="K11" s="17">
        <v>0.30790586444620699</v>
      </c>
      <c r="L11" s="17">
        <v>0.27301196321472099</v>
      </c>
      <c r="M11" s="17"/>
      <c r="N11" s="17">
        <v>0.25084481895427801</v>
      </c>
      <c r="O11" s="17">
        <v>0.27113158313361102</v>
      </c>
      <c r="P11" s="17">
        <v>0.25682703301784998</v>
      </c>
      <c r="Q11" s="17">
        <v>0.277377899988768</v>
      </c>
      <c r="R11" s="17"/>
      <c r="S11" s="17">
        <v>0.234022364535939</v>
      </c>
      <c r="T11" s="17">
        <v>0.29504464218091703</v>
      </c>
      <c r="U11" s="17">
        <v>0.31084004361719703</v>
      </c>
      <c r="V11" s="17">
        <v>0.26815968851535799</v>
      </c>
      <c r="W11" s="17">
        <v>0.25906151584390102</v>
      </c>
      <c r="X11" s="17">
        <v>0.246440542793435</v>
      </c>
      <c r="Y11" s="17">
        <v>0.27349312783380603</v>
      </c>
      <c r="Z11" s="17">
        <v>0.25853692691633601</v>
      </c>
      <c r="AA11" s="17">
        <v>0.241536080270394</v>
      </c>
      <c r="AB11" s="17">
        <v>0.29682447786746502</v>
      </c>
      <c r="AC11" s="17">
        <v>0.26411390689611502</v>
      </c>
      <c r="AD11" s="17">
        <v>0.15432755671259901</v>
      </c>
      <c r="AE11" s="17"/>
      <c r="AF11" s="17">
        <v>0.29709949357853899</v>
      </c>
      <c r="AG11" s="17">
        <v>0.261148313122329</v>
      </c>
      <c r="AH11" s="17">
        <v>0.24957049087352401</v>
      </c>
      <c r="AI11" s="17">
        <v>0.23848917091556701</v>
      </c>
      <c r="AJ11" s="17">
        <v>0.107129190913547</v>
      </c>
      <c r="AK11" s="17"/>
      <c r="AL11" s="17">
        <v>0.27645661268532401</v>
      </c>
      <c r="AM11" s="17">
        <v>0.25702129632342402</v>
      </c>
      <c r="AN11" s="17">
        <v>0.26784888194645201</v>
      </c>
      <c r="AO11" s="17"/>
      <c r="AP11" s="17">
        <v>0.238165509529462</v>
      </c>
      <c r="AQ11" s="17">
        <v>0.26352719859680701</v>
      </c>
      <c r="AR11" s="17">
        <v>0.31522085814690598</v>
      </c>
      <c r="AS11" s="17">
        <v>0.35037470002141302</v>
      </c>
      <c r="AT11" s="17">
        <v>0.27198311347764997</v>
      </c>
      <c r="AU11" s="17"/>
      <c r="AV11" s="17">
        <v>0.25118974791882898</v>
      </c>
      <c r="AW11" s="17">
        <v>0.267544457070654</v>
      </c>
      <c r="AX11" s="17">
        <v>0.27944593416716401</v>
      </c>
      <c r="AY11" s="17">
        <v>0.20818564563054401</v>
      </c>
      <c r="AZ11" s="17">
        <v>0.31371531705171002</v>
      </c>
    </row>
    <row r="12" spans="2:52" x14ac:dyDescent="0.35">
      <c r="B12" s="18" t="s">
        <v>106</v>
      </c>
      <c r="C12" s="17">
        <v>0.12549721901316599</v>
      </c>
      <c r="D12" s="17">
        <v>0.111545858931775</v>
      </c>
      <c r="E12" s="17">
        <v>0.13989507865836501</v>
      </c>
      <c r="F12" s="17"/>
      <c r="G12" s="17">
        <v>0.118680236302157</v>
      </c>
      <c r="H12" s="17">
        <v>9.5176458040475906E-2</v>
      </c>
      <c r="I12" s="17">
        <v>0.11923780102402699</v>
      </c>
      <c r="J12" s="17">
        <v>9.9723202519536105E-2</v>
      </c>
      <c r="K12" s="17">
        <v>0.154283509738042</v>
      </c>
      <c r="L12" s="17">
        <v>0.16148428531756101</v>
      </c>
      <c r="M12" s="17"/>
      <c r="N12" s="17">
        <v>0.118852688357129</v>
      </c>
      <c r="O12" s="17">
        <v>0.13373638267884499</v>
      </c>
      <c r="P12" s="17">
        <v>0.12594199762674599</v>
      </c>
      <c r="Q12" s="17">
        <v>0.123234001018294</v>
      </c>
      <c r="R12" s="17"/>
      <c r="S12" s="17">
        <v>0.11675064427899</v>
      </c>
      <c r="T12" s="17">
        <v>0.13823729080566199</v>
      </c>
      <c r="U12" s="17">
        <v>0.15382565236248699</v>
      </c>
      <c r="V12" s="17">
        <v>0.129541104641345</v>
      </c>
      <c r="W12" s="17">
        <v>0.11478550117359899</v>
      </c>
      <c r="X12" s="17">
        <v>0.139134794526838</v>
      </c>
      <c r="Y12" s="17">
        <v>0.14216914948868001</v>
      </c>
      <c r="Z12" s="17">
        <v>0.11193530951405301</v>
      </c>
      <c r="AA12" s="17">
        <v>0.110431588038941</v>
      </c>
      <c r="AB12" s="17">
        <v>0.10101067352649699</v>
      </c>
      <c r="AC12" s="17">
        <v>9.8890514676588701E-2</v>
      </c>
      <c r="AD12" s="17">
        <v>0.15417947653177999</v>
      </c>
      <c r="AE12" s="17"/>
      <c r="AF12" s="17">
        <v>0.120120165917072</v>
      </c>
      <c r="AG12" s="17">
        <v>0.15738044371839499</v>
      </c>
      <c r="AH12" s="17">
        <v>0.12549044502809201</v>
      </c>
      <c r="AI12" s="17">
        <v>8.2851557735305101E-2</v>
      </c>
      <c r="AJ12" s="17">
        <v>0.113170244335797</v>
      </c>
      <c r="AK12" s="17"/>
      <c r="AL12" s="17">
        <v>0.15136072555740501</v>
      </c>
      <c r="AM12" s="17">
        <v>0.106139407761034</v>
      </c>
      <c r="AN12" s="17">
        <v>0.118323058918215</v>
      </c>
      <c r="AO12" s="17"/>
      <c r="AP12" s="17">
        <v>0.153698715046266</v>
      </c>
      <c r="AQ12" s="17">
        <v>8.6080150272558498E-2</v>
      </c>
      <c r="AR12" s="17">
        <v>9.0182774716849101E-2</v>
      </c>
      <c r="AS12" s="17">
        <v>0.13468920637531001</v>
      </c>
      <c r="AT12" s="17">
        <v>0.138569609410472</v>
      </c>
      <c r="AU12" s="17"/>
      <c r="AV12" s="17">
        <v>0.10980907537719201</v>
      </c>
      <c r="AW12" s="17">
        <v>9.3103541305004797E-2</v>
      </c>
      <c r="AX12" s="17">
        <v>0.11137832256680701</v>
      </c>
      <c r="AY12" s="17">
        <v>0.19710850811816299</v>
      </c>
      <c r="AZ12" s="17">
        <v>0.173983126118255</v>
      </c>
    </row>
    <row r="13" spans="2:52" x14ac:dyDescent="0.35">
      <c r="B13" s="18" t="s">
        <v>107</v>
      </c>
      <c r="C13" s="17">
        <v>4.6492262438242803E-2</v>
      </c>
      <c r="D13" s="17">
        <v>5.1632350860448199E-2</v>
      </c>
      <c r="E13" s="17">
        <v>4.1770555117029998E-2</v>
      </c>
      <c r="F13" s="17"/>
      <c r="G13" s="17">
        <v>4.2857275573501198E-2</v>
      </c>
      <c r="H13" s="17">
        <v>4.83429094113213E-2</v>
      </c>
      <c r="I13" s="17">
        <v>4.1178874165442803E-2</v>
      </c>
      <c r="J13" s="17">
        <v>5.1218379389347098E-2</v>
      </c>
      <c r="K13" s="17">
        <v>4.2834191512200401E-2</v>
      </c>
      <c r="L13" s="17">
        <v>5.0346387425272802E-2</v>
      </c>
      <c r="M13" s="17"/>
      <c r="N13" s="17">
        <v>3.1548096884000801E-2</v>
      </c>
      <c r="O13" s="17">
        <v>5.2285373838760099E-2</v>
      </c>
      <c r="P13" s="17">
        <v>5.6196354589008998E-2</v>
      </c>
      <c r="Q13" s="17">
        <v>4.7652880979164702E-2</v>
      </c>
      <c r="R13" s="17"/>
      <c r="S13" s="17">
        <v>4.5337155816786302E-2</v>
      </c>
      <c r="T13" s="17">
        <v>4.5197502256945001E-2</v>
      </c>
      <c r="U13" s="17">
        <v>4.8047118606622599E-2</v>
      </c>
      <c r="V13" s="17">
        <v>4.02587416691036E-2</v>
      </c>
      <c r="W13" s="17">
        <v>3.4668818152818102E-2</v>
      </c>
      <c r="X13" s="17">
        <v>6.0769516494938003E-2</v>
      </c>
      <c r="Y13" s="17">
        <v>5.0416998962339303E-2</v>
      </c>
      <c r="Z13" s="17">
        <v>5.1444518343629002E-2</v>
      </c>
      <c r="AA13" s="17">
        <v>5.18761625223624E-2</v>
      </c>
      <c r="AB13" s="17">
        <v>4.1218951689224702E-2</v>
      </c>
      <c r="AC13" s="17">
        <v>3.5984897173126099E-2</v>
      </c>
      <c r="AD13" s="17">
        <v>5.3323899466518401E-2</v>
      </c>
      <c r="AE13" s="17"/>
      <c r="AF13" s="17">
        <v>5.2878412092727603E-2</v>
      </c>
      <c r="AG13" s="17">
        <v>4.3637308021626103E-2</v>
      </c>
      <c r="AH13" s="17">
        <v>3.9973550633054099E-2</v>
      </c>
      <c r="AI13" s="17">
        <v>3.7179811269929898E-2</v>
      </c>
      <c r="AJ13" s="17">
        <v>4.4603899764378001E-2</v>
      </c>
      <c r="AK13" s="17"/>
      <c r="AL13" s="17">
        <v>6.2476464373865399E-2</v>
      </c>
      <c r="AM13" s="17">
        <v>3.2810727583420497E-2</v>
      </c>
      <c r="AN13" s="17">
        <v>4.6924291552960899E-2</v>
      </c>
      <c r="AO13" s="17"/>
      <c r="AP13" s="17">
        <v>4.71341620860566E-2</v>
      </c>
      <c r="AQ13" s="17">
        <v>4.0562721861013902E-2</v>
      </c>
      <c r="AR13" s="17">
        <v>2.9511838457519899E-2</v>
      </c>
      <c r="AS13" s="17">
        <v>8.9364621531831306E-2</v>
      </c>
      <c r="AT13" s="17">
        <v>5.3523419323991003E-2</v>
      </c>
      <c r="AU13" s="17"/>
      <c r="AV13" s="17">
        <v>3.6715092177345199E-2</v>
      </c>
      <c r="AW13" s="17">
        <v>3.0171716545197E-2</v>
      </c>
      <c r="AX13" s="17">
        <v>2.83876260266533E-2</v>
      </c>
      <c r="AY13" s="17">
        <v>0.11163129848969899</v>
      </c>
      <c r="AZ13" s="17">
        <v>3.7405264708386801E-2</v>
      </c>
    </row>
    <row r="14" spans="2:52" x14ac:dyDescent="0.35">
      <c r="B14" s="18" t="s">
        <v>96</v>
      </c>
      <c r="C14" s="19">
        <v>8.3196444901266195E-2</v>
      </c>
      <c r="D14" s="19">
        <v>6.7964242539498801E-2</v>
      </c>
      <c r="E14" s="19">
        <v>9.6554845074478701E-2</v>
      </c>
      <c r="F14" s="19"/>
      <c r="G14" s="19">
        <v>4.6241368472500002E-2</v>
      </c>
      <c r="H14" s="19">
        <v>7.9817743392003607E-2</v>
      </c>
      <c r="I14" s="19">
        <v>8.1865454827329695E-2</v>
      </c>
      <c r="J14" s="19">
        <v>0.11767395210943001</v>
      </c>
      <c r="K14" s="19">
        <v>8.8517265149233304E-2</v>
      </c>
      <c r="L14" s="19">
        <v>8.0036924980209298E-2</v>
      </c>
      <c r="M14" s="19"/>
      <c r="N14" s="19">
        <v>6.1020520612636402E-2</v>
      </c>
      <c r="O14" s="19">
        <v>7.1856123850548695E-2</v>
      </c>
      <c r="P14" s="19">
        <v>6.6917734630124404E-2</v>
      </c>
      <c r="Q14" s="19">
        <v>0.133196380844121</v>
      </c>
      <c r="R14" s="19"/>
      <c r="S14" s="19">
        <v>7.54479355475694E-2</v>
      </c>
      <c r="T14" s="19">
        <v>8.29230622189807E-2</v>
      </c>
      <c r="U14" s="19">
        <v>6.8712800790364903E-2</v>
      </c>
      <c r="V14" s="19">
        <v>8.9970288494251496E-2</v>
      </c>
      <c r="W14" s="19">
        <v>9.3317594085550196E-2</v>
      </c>
      <c r="X14" s="19">
        <v>9.1937116165852997E-2</v>
      </c>
      <c r="Y14" s="19">
        <v>8.7884683496254695E-2</v>
      </c>
      <c r="Z14" s="19">
        <v>7.1664369412172399E-2</v>
      </c>
      <c r="AA14" s="19">
        <v>9.3164828295142096E-2</v>
      </c>
      <c r="AB14" s="19">
        <v>8.8535861401308799E-2</v>
      </c>
      <c r="AC14" s="19">
        <v>7.9695437129722296E-2</v>
      </c>
      <c r="AD14" s="19">
        <v>4.5142426647247401E-2</v>
      </c>
      <c r="AE14" s="19"/>
      <c r="AF14" s="19">
        <v>0.111524607492443</v>
      </c>
      <c r="AG14" s="19">
        <v>8.3239728210579594E-2</v>
      </c>
      <c r="AH14" s="19">
        <v>5.5032701628734401E-2</v>
      </c>
      <c r="AI14" s="19">
        <v>4.3466749137307199E-2</v>
      </c>
      <c r="AJ14" s="19">
        <v>0.12060629674921799</v>
      </c>
      <c r="AK14" s="19"/>
      <c r="AL14" s="19">
        <v>7.4828930386805895E-2</v>
      </c>
      <c r="AM14" s="19">
        <v>6.8838802420436898E-2</v>
      </c>
      <c r="AN14" s="19">
        <v>0.14408633417078701</v>
      </c>
      <c r="AO14" s="19"/>
      <c r="AP14" s="19">
        <v>5.94550509978942E-2</v>
      </c>
      <c r="AQ14" s="19">
        <v>6.7541723089890995E-2</v>
      </c>
      <c r="AR14" s="19">
        <v>8.2153625836907607E-2</v>
      </c>
      <c r="AS14" s="19">
        <v>6.9702934477947606E-2</v>
      </c>
      <c r="AT14" s="19">
        <v>0.169904011013532</v>
      </c>
      <c r="AU14" s="19"/>
      <c r="AV14" s="19">
        <v>4.3984833446230803E-2</v>
      </c>
      <c r="AW14" s="19">
        <v>6.3698044352884897E-2</v>
      </c>
      <c r="AX14" s="19">
        <v>7.0834612326758195E-2</v>
      </c>
      <c r="AY14" s="19">
        <v>6.7711870943748198E-2</v>
      </c>
      <c r="AZ14" s="19">
        <v>0.19508070499496699</v>
      </c>
    </row>
    <row r="15" spans="2:52" x14ac:dyDescent="0.35">
      <c r="B15" s="16"/>
    </row>
    <row r="16" spans="2:52" x14ac:dyDescent="0.35">
      <c r="B16" t="s">
        <v>84</v>
      </c>
    </row>
    <row r="17" spans="2:2" x14ac:dyDescent="0.35">
      <c r="B17" t="s">
        <v>85</v>
      </c>
    </row>
    <row r="19" spans="2:2" x14ac:dyDescent="0.35">
      <c r="B19" s="8" t="str">
        <f>HYPERLINK("#'Contents'!A1", "Return to Contents")</f>
        <v>Return to Contents</v>
      </c>
    </row>
  </sheetData>
  <mergeCells count="9">
    <mergeCell ref="AL5:AN5"/>
    <mergeCell ref="AP5:AT5"/>
    <mergeCell ref="AV5:AZ5"/>
    <mergeCell ref="D2:AT2"/>
    <mergeCell ref="D5:E5"/>
    <mergeCell ref="G5:L5"/>
    <mergeCell ref="N5:Q5"/>
    <mergeCell ref="S5:AD5"/>
    <mergeCell ref="AF5:AJ5"/>
  </mergeCells>
  <pageMargins left="0.7" right="0.7" top="0.75" bottom="0.75" header="0.3" footer="0.3"/>
  <pageSetup paperSize="9"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B2:AZ19"/>
  <sheetViews>
    <sheetView showGridLines="0" workbookViewId="0">
      <pane xSplit="2" topLeftCell="C1" activePane="topRight" state="frozen"/>
      <selection pane="topRight"/>
    </sheetView>
  </sheetViews>
  <sheetFormatPr defaultColWidth="10.90625" defaultRowHeight="14.5" x14ac:dyDescent="0.35"/>
  <cols>
    <col min="2" max="2" width="25.7265625" customWidth="1"/>
    <col min="3" max="5" width="10.7265625" customWidth="1"/>
    <col min="6" max="6" width="2.1796875" customWidth="1"/>
    <col min="7" max="12" width="10.7265625" customWidth="1"/>
    <col min="13" max="13" width="2.1796875" customWidth="1"/>
    <col min="14" max="17" width="10.7265625" customWidth="1"/>
    <col min="18" max="18" width="2.1796875" customWidth="1"/>
    <col min="19" max="30" width="10.7265625" customWidth="1"/>
    <col min="31" max="31" width="2.1796875" customWidth="1"/>
    <col min="32" max="36" width="10.7265625" customWidth="1"/>
    <col min="37" max="37" width="2.1796875" customWidth="1"/>
    <col min="38" max="40" width="10.7265625" customWidth="1"/>
    <col min="41" max="41" width="2.1796875" customWidth="1"/>
    <col min="42" max="46" width="10.7265625" customWidth="1"/>
    <col min="47" max="47" width="2.1796875" customWidth="1"/>
    <col min="48" max="52" width="10.7265625" customWidth="1"/>
    <col min="53" max="53" width="2.1796875" customWidth="1"/>
  </cols>
  <sheetData>
    <row r="2" spans="2:52" ht="40" customHeight="1" x14ac:dyDescent="0.35">
      <c r="D2" s="31" t="s">
        <v>111</v>
      </c>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row>
    <row r="5" spans="2:52" ht="30" customHeight="1" x14ac:dyDescent="0.35">
      <c r="B5" s="15"/>
      <c r="C5" s="15"/>
      <c r="D5" s="30" t="s">
        <v>58</v>
      </c>
      <c r="E5" s="30"/>
      <c r="F5" s="15"/>
      <c r="G5" s="30" t="s">
        <v>59</v>
      </c>
      <c r="H5" s="30"/>
      <c r="I5" s="30"/>
      <c r="J5" s="30"/>
      <c r="K5" s="30"/>
      <c r="L5" s="30"/>
      <c r="M5" s="15"/>
      <c r="N5" s="30" t="s">
        <v>60</v>
      </c>
      <c r="O5" s="30"/>
      <c r="P5" s="30"/>
      <c r="Q5" s="30"/>
      <c r="R5" s="15"/>
      <c r="S5" s="30" t="s">
        <v>61</v>
      </c>
      <c r="T5" s="30"/>
      <c r="U5" s="30"/>
      <c r="V5" s="30"/>
      <c r="W5" s="30"/>
      <c r="X5" s="30"/>
      <c r="Y5" s="30"/>
      <c r="Z5" s="30"/>
      <c r="AA5" s="30"/>
      <c r="AB5" s="30"/>
      <c r="AC5" s="30"/>
      <c r="AD5" s="30"/>
      <c r="AE5" s="15"/>
      <c r="AF5" s="30" t="s">
        <v>62</v>
      </c>
      <c r="AG5" s="30"/>
      <c r="AH5" s="30"/>
      <c r="AI5" s="30"/>
      <c r="AJ5" s="30"/>
      <c r="AK5" s="15"/>
      <c r="AL5" s="30" t="s">
        <v>63</v>
      </c>
      <c r="AM5" s="30"/>
      <c r="AN5" s="30"/>
      <c r="AO5" s="15"/>
      <c r="AP5" s="30" t="s">
        <v>64</v>
      </c>
      <c r="AQ5" s="30"/>
      <c r="AR5" s="30"/>
      <c r="AS5" s="30"/>
      <c r="AT5" s="30"/>
      <c r="AU5" s="15"/>
      <c r="AV5" s="30" t="s">
        <v>65</v>
      </c>
      <c r="AW5" s="30"/>
      <c r="AX5" s="30"/>
      <c r="AY5" s="30"/>
      <c r="AZ5" s="30"/>
    </row>
    <row r="6" spans="2:52" ht="72.5" x14ac:dyDescent="0.35">
      <c r="B6" t="s">
        <v>15</v>
      </c>
      <c r="C6" s="9" t="s">
        <v>16</v>
      </c>
      <c r="D6" s="12" t="s">
        <v>17</v>
      </c>
      <c r="E6" s="12" t="s">
        <v>18</v>
      </c>
      <c r="G6" s="12" t="s">
        <v>21</v>
      </c>
      <c r="H6" s="12" t="s">
        <v>22</v>
      </c>
      <c r="I6" s="12" t="s">
        <v>23</v>
      </c>
      <c r="J6" s="12" t="s">
        <v>24</v>
      </c>
      <c r="K6" s="12" t="s">
        <v>25</v>
      </c>
      <c r="L6" s="12" t="s">
        <v>26</v>
      </c>
      <c r="N6" s="12" t="s">
        <v>27</v>
      </c>
      <c r="O6" s="12" t="s">
        <v>28</v>
      </c>
      <c r="P6" s="12" t="s">
        <v>29</v>
      </c>
      <c r="Q6" s="12" t="s">
        <v>30</v>
      </c>
      <c r="S6" s="12" t="s">
        <v>31</v>
      </c>
      <c r="T6" s="12" t="s">
        <v>32</v>
      </c>
      <c r="U6" s="12" t="s">
        <v>33</v>
      </c>
      <c r="V6" s="12" t="s">
        <v>34</v>
      </c>
      <c r="W6" s="12" t="s">
        <v>35</v>
      </c>
      <c r="X6" s="12" t="s">
        <v>36</v>
      </c>
      <c r="Y6" s="12" t="s">
        <v>37</v>
      </c>
      <c r="Z6" s="12" t="s">
        <v>38</v>
      </c>
      <c r="AA6" s="12" t="s">
        <v>39</v>
      </c>
      <c r="AB6" s="12" t="s">
        <v>40</v>
      </c>
      <c r="AC6" s="12" t="s">
        <v>41</v>
      </c>
      <c r="AD6" s="12" t="s">
        <v>42</v>
      </c>
      <c r="AF6" s="12" t="s">
        <v>43</v>
      </c>
      <c r="AG6" s="12" t="s">
        <v>44</v>
      </c>
      <c r="AH6" s="12" t="s">
        <v>45</v>
      </c>
      <c r="AI6" s="12" t="s">
        <v>46</v>
      </c>
      <c r="AJ6" s="12" t="s">
        <v>47</v>
      </c>
      <c r="AL6" s="12" t="s">
        <v>48</v>
      </c>
      <c r="AM6" s="12" t="s">
        <v>49</v>
      </c>
      <c r="AN6" s="12" t="s">
        <v>50</v>
      </c>
      <c r="AP6" s="12" t="s">
        <v>51</v>
      </c>
      <c r="AQ6" s="12" t="s">
        <v>52</v>
      </c>
      <c r="AR6" s="12" t="s">
        <v>53</v>
      </c>
      <c r="AS6" s="12" t="s">
        <v>54</v>
      </c>
      <c r="AT6" s="12" t="s">
        <v>50</v>
      </c>
      <c r="AV6" s="12" t="s">
        <v>51</v>
      </c>
      <c r="AW6" s="12" t="s">
        <v>52</v>
      </c>
      <c r="AX6" s="12" t="s">
        <v>55</v>
      </c>
      <c r="AY6" s="12" t="s">
        <v>56</v>
      </c>
      <c r="AZ6" s="12" t="s">
        <v>57</v>
      </c>
    </row>
    <row r="7" spans="2:52" ht="30" customHeight="1" x14ac:dyDescent="0.35">
      <c r="B7" s="10" t="s">
        <v>19</v>
      </c>
      <c r="C7" s="10">
        <v>4100</v>
      </c>
      <c r="D7" s="10">
        <v>2051</v>
      </c>
      <c r="E7" s="10">
        <v>2036</v>
      </c>
      <c r="F7" s="10"/>
      <c r="G7" s="10">
        <v>523</v>
      </c>
      <c r="H7" s="10">
        <v>691</v>
      </c>
      <c r="I7" s="10">
        <v>719</v>
      </c>
      <c r="J7" s="10">
        <v>697</v>
      </c>
      <c r="K7" s="10">
        <v>590</v>
      </c>
      <c r="L7" s="10">
        <v>880</v>
      </c>
      <c r="M7" s="10"/>
      <c r="N7" s="10">
        <v>1226</v>
      </c>
      <c r="O7" s="10">
        <v>1160</v>
      </c>
      <c r="P7" s="10">
        <v>758</v>
      </c>
      <c r="Q7" s="10">
        <v>944</v>
      </c>
      <c r="R7" s="10"/>
      <c r="S7" s="10">
        <v>559</v>
      </c>
      <c r="T7" s="10">
        <v>573</v>
      </c>
      <c r="U7" s="10">
        <v>336</v>
      </c>
      <c r="V7" s="10">
        <v>378</v>
      </c>
      <c r="W7" s="10">
        <v>304</v>
      </c>
      <c r="X7" s="10">
        <v>357</v>
      </c>
      <c r="Y7" s="10">
        <v>352</v>
      </c>
      <c r="Z7" s="10">
        <v>182</v>
      </c>
      <c r="AA7" s="10">
        <v>466</v>
      </c>
      <c r="AB7" s="10">
        <v>286</v>
      </c>
      <c r="AC7" s="10">
        <v>196</v>
      </c>
      <c r="AD7" s="10">
        <v>111</v>
      </c>
      <c r="AE7" s="10"/>
      <c r="AF7" s="10">
        <v>1057</v>
      </c>
      <c r="AG7" s="10">
        <v>858</v>
      </c>
      <c r="AH7" s="10">
        <v>1137</v>
      </c>
      <c r="AI7" s="10">
        <v>447</v>
      </c>
      <c r="AJ7" s="10">
        <v>69</v>
      </c>
      <c r="AK7" s="10"/>
      <c r="AL7" s="10">
        <v>1402</v>
      </c>
      <c r="AM7" s="10">
        <v>1680</v>
      </c>
      <c r="AN7" s="10">
        <v>633</v>
      </c>
      <c r="AO7" s="10"/>
      <c r="AP7" s="10">
        <v>1401</v>
      </c>
      <c r="AQ7" s="10">
        <v>1205</v>
      </c>
      <c r="AR7" s="10">
        <v>272</v>
      </c>
      <c r="AS7" s="10">
        <v>54</v>
      </c>
      <c r="AT7" s="10">
        <v>573</v>
      </c>
      <c r="AU7" s="10"/>
      <c r="AV7" s="10">
        <v>792</v>
      </c>
      <c r="AW7" s="10">
        <v>1589</v>
      </c>
      <c r="AX7" s="10">
        <v>290</v>
      </c>
      <c r="AY7" s="10">
        <v>447</v>
      </c>
      <c r="AZ7" s="10">
        <v>382</v>
      </c>
    </row>
    <row r="8" spans="2:52" ht="30" customHeight="1" x14ac:dyDescent="0.35">
      <c r="B8" s="11" t="s">
        <v>20</v>
      </c>
      <c r="C8" s="11">
        <v>4100</v>
      </c>
      <c r="D8" s="11">
        <v>2018</v>
      </c>
      <c r="E8" s="11">
        <v>2069</v>
      </c>
      <c r="F8" s="11"/>
      <c r="G8" s="11">
        <v>571</v>
      </c>
      <c r="H8" s="11">
        <v>700</v>
      </c>
      <c r="I8" s="11">
        <v>699</v>
      </c>
      <c r="J8" s="11">
        <v>697</v>
      </c>
      <c r="K8" s="11">
        <v>576</v>
      </c>
      <c r="L8" s="11">
        <v>858</v>
      </c>
      <c r="M8" s="11"/>
      <c r="N8" s="11">
        <v>1104</v>
      </c>
      <c r="O8" s="11">
        <v>1063</v>
      </c>
      <c r="P8" s="11">
        <v>899</v>
      </c>
      <c r="Q8" s="11">
        <v>1022</v>
      </c>
      <c r="R8" s="11"/>
      <c r="S8" s="11">
        <v>574</v>
      </c>
      <c r="T8" s="11">
        <v>533</v>
      </c>
      <c r="U8" s="11">
        <v>328</v>
      </c>
      <c r="V8" s="11">
        <v>369</v>
      </c>
      <c r="W8" s="11">
        <v>287</v>
      </c>
      <c r="X8" s="11">
        <v>369</v>
      </c>
      <c r="Y8" s="11">
        <v>328</v>
      </c>
      <c r="Z8" s="11">
        <v>164</v>
      </c>
      <c r="AA8" s="11">
        <v>451</v>
      </c>
      <c r="AB8" s="11">
        <v>369</v>
      </c>
      <c r="AC8" s="11">
        <v>205</v>
      </c>
      <c r="AD8" s="11">
        <v>123</v>
      </c>
      <c r="AE8" s="11"/>
      <c r="AF8" s="11">
        <v>1092</v>
      </c>
      <c r="AG8" s="11">
        <v>884</v>
      </c>
      <c r="AH8" s="11">
        <v>1109</v>
      </c>
      <c r="AI8" s="11">
        <v>420</v>
      </c>
      <c r="AJ8" s="11">
        <v>57</v>
      </c>
      <c r="AK8" s="11"/>
      <c r="AL8" s="11">
        <v>1388</v>
      </c>
      <c r="AM8" s="11">
        <v>1656</v>
      </c>
      <c r="AN8" s="11">
        <v>648</v>
      </c>
      <c r="AO8" s="11"/>
      <c r="AP8" s="11">
        <v>1357</v>
      </c>
      <c r="AQ8" s="11">
        <v>1194</v>
      </c>
      <c r="AR8" s="11">
        <v>262</v>
      </c>
      <c r="AS8" s="11">
        <v>53</v>
      </c>
      <c r="AT8" s="11">
        <v>593</v>
      </c>
      <c r="AU8" s="11"/>
      <c r="AV8" s="11">
        <v>766</v>
      </c>
      <c r="AW8" s="11">
        <v>1598</v>
      </c>
      <c r="AX8" s="11">
        <v>282</v>
      </c>
      <c r="AY8" s="11">
        <v>441</v>
      </c>
      <c r="AZ8" s="11">
        <v>382</v>
      </c>
    </row>
    <row r="9" spans="2:52" x14ac:dyDescent="0.35">
      <c r="B9" s="18" t="s">
        <v>103</v>
      </c>
      <c r="C9" s="17">
        <v>0.107342547869305</v>
      </c>
      <c r="D9" s="17">
        <v>0.126698630426852</v>
      </c>
      <c r="E9" s="17">
        <v>8.7528461566996799E-2</v>
      </c>
      <c r="F9" s="17"/>
      <c r="G9" s="17">
        <v>0.183354781678811</v>
      </c>
      <c r="H9" s="17">
        <v>0.160609498174835</v>
      </c>
      <c r="I9" s="17">
        <v>0.119497571092956</v>
      </c>
      <c r="J9" s="17">
        <v>7.95265867438983E-2</v>
      </c>
      <c r="K9" s="17">
        <v>5.6682899928076499E-2</v>
      </c>
      <c r="L9" s="17">
        <v>6.0024417013659098E-2</v>
      </c>
      <c r="M9" s="17"/>
      <c r="N9" s="17">
        <v>0.124615091041668</v>
      </c>
      <c r="O9" s="17">
        <v>0.108732499107817</v>
      </c>
      <c r="P9" s="17">
        <v>0.114124469840251</v>
      </c>
      <c r="Q9" s="17">
        <v>8.1549126119647E-2</v>
      </c>
      <c r="R9" s="17"/>
      <c r="S9" s="17">
        <v>0.14468680108816301</v>
      </c>
      <c r="T9" s="17">
        <v>9.3734634379900206E-2</v>
      </c>
      <c r="U9" s="17">
        <v>8.1488323785191399E-2</v>
      </c>
      <c r="V9" s="17">
        <v>0.10162362091883501</v>
      </c>
      <c r="W9" s="17">
        <v>0.11084122769798201</v>
      </c>
      <c r="X9" s="17">
        <v>0.11284358583000501</v>
      </c>
      <c r="Y9" s="17">
        <v>7.9434253280577502E-2</v>
      </c>
      <c r="Z9" s="17">
        <v>7.2657276348818994E-2</v>
      </c>
      <c r="AA9" s="17">
        <v>9.9959555792545507E-2</v>
      </c>
      <c r="AB9" s="17">
        <v>0.124053460099911</v>
      </c>
      <c r="AC9" s="17">
        <v>9.3848043908767803E-2</v>
      </c>
      <c r="AD9" s="17">
        <v>0.17357838608751799</v>
      </c>
      <c r="AE9" s="17"/>
      <c r="AF9" s="17">
        <v>7.0074998656154103E-2</v>
      </c>
      <c r="AG9" s="17">
        <v>9.6110305135244795E-2</v>
      </c>
      <c r="AH9" s="17">
        <v>0.12828963028948101</v>
      </c>
      <c r="AI9" s="17">
        <v>0.16200593327907301</v>
      </c>
      <c r="AJ9" s="17">
        <v>0.29679132306354</v>
      </c>
      <c r="AK9" s="17"/>
      <c r="AL9" s="17">
        <v>8.8876189153018301E-2</v>
      </c>
      <c r="AM9" s="17">
        <v>0.113684338888988</v>
      </c>
      <c r="AN9" s="17">
        <v>0.100197504217494</v>
      </c>
      <c r="AO9" s="17"/>
      <c r="AP9" s="17">
        <v>0.108210336222708</v>
      </c>
      <c r="AQ9" s="17">
        <v>0.126792039534219</v>
      </c>
      <c r="AR9" s="17">
        <v>0.100465718812662</v>
      </c>
      <c r="AS9" s="17">
        <v>4.9051278431334402E-2</v>
      </c>
      <c r="AT9" s="17">
        <v>8.0603517123246898E-2</v>
      </c>
      <c r="AU9" s="17"/>
      <c r="AV9" s="17">
        <v>0.133779648266175</v>
      </c>
      <c r="AW9" s="17">
        <v>0.121207512316287</v>
      </c>
      <c r="AX9" s="17">
        <v>0.12680133208597599</v>
      </c>
      <c r="AY9" s="17">
        <v>7.6949592986106902E-2</v>
      </c>
      <c r="AZ9" s="17">
        <v>5.3014330895029799E-2</v>
      </c>
    </row>
    <row r="10" spans="2:52" x14ac:dyDescent="0.35">
      <c r="B10" s="18" t="s">
        <v>104</v>
      </c>
      <c r="C10" s="17">
        <v>0.32942830696521602</v>
      </c>
      <c r="D10" s="17">
        <v>0.34438591428248799</v>
      </c>
      <c r="E10" s="17">
        <v>0.31559748356031903</v>
      </c>
      <c r="F10" s="17"/>
      <c r="G10" s="17">
        <v>0.360185908946904</v>
      </c>
      <c r="H10" s="17">
        <v>0.34547412774445202</v>
      </c>
      <c r="I10" s="17">
        <v>0.335168796409962</v>
      </c>
      <c r="J10" s="17">
        <v>0.33447781432177498</v>
      </c>
      <c r="K10" s="17">
        <v>0.32150836819246897</v>
      </c>
      <c r="L10" s="17">
        <v>0.29241560401125699</v>
      </c>
      <c r="M10" s="17"/>
      <c r="N10" s="17">
        <v>0.39605969849851302</v>
      </c>
      <c r="O10" s="17">
        <v>0.32083643962649699</v>
      </c>
      <c r="P10" s="17">
        <v>0.29639041877413203</v>
      </c>
      <c r="Q10" s="17">
        <v>0.29537391233133897</v>
      </c>
      <c r="R10" s="17"/>
      <c r="S10" s="17">
        <v>0.35440852134324002</v>
      </c>
      <c r="T10" s="17">
        <v>0.31677053451037501</v>
      </c>
      <c r="U10" s="17">
        <v>0.33816867263894901</v>
      </c>
      <c r="V10" s="17">
        <v>0.28406391699668598</v>
      </c>
      <c r="W10" s="17">
        <v>0.33060312937415098</v>
      </c>
      <c r="X10" s="17">
        <v>0.34587306528453299</v>
      </c>
      <c r="Y10" s="17">
        <v>0.29598838649728898</v>
      </c>
      <c r="Z10" s="17">
        <v>0.34188492508231499</v>
      </c>
      <c r="AA10" s="17">
        <v>0.34993218107156399</v>
      </c>
      <c r="AB10" s="17">
        <v>0.32503211252584102</v>
      </c>
      <c r="AC10" s="17">
        <v>0.32873046140726703</v>
      </c>
      <c r="AD10" s="17">
        <v>0.34015139861322202</v>
      </c>
      <c r="AE10" s="17"/>
      <c r="AF10" s="17">
        <v>0.271645434018776</v>
      </c>
      <c r="AG10" s="17">
        <v>0.316016716079208</v>
      </c>
      <c r="AH10" s="17">
        <v>0.39422966585334901</v>
      </c>
      <c r="AI10" s="17">
        <v>0.39699660256775798</v>
      </c>
      <c r="AJ10" s="17">
        <v>0.32957227625831198</v>
      </c>
      <c r="AK10" s="17"/>
      <c r="AL10" s="17">
        <v>0.29658588115718898</v>
      </c>
      <c r="AM10" s="17">
        <v>0.37887115400341698</v>
      </c>
      <c r="AN10" s="17">
        <v>0.26014275054306601</v>
      </c>
      <c r="AO10" s="17"/>
      <c r="AP10" s="17">
        <v>0.33348557090979802</v>
      </c>
      <c r="AQ10" s="17">
        <v>0.36426032556655202</v>
      </c>
      <c r="AR10" s="17">
        <v>0.38100765091914301</v>
      </c>
      <c r="AS10" s="17">
        <v>0.268339538028941</v>
      </c>
      <c r="AT10" s="17">
        <v>0.224680711652574</v>
      </c>
      <c r="AU10" s="17"/>
      <c r="AV10" s="17">
        <v>0.37356180901005698</v>
      </c>
      <c r="AW10" s="17">
        <v>0.37404741316211498</v>
      </c>
      <c r="AX10" s="17">
        <v>0.39036751432549799</v>
      </c>
      <c r="AY10" s="17">
        <v>0.268116743887644</v>
      </c>
      <c r="AZ10" s="17">
        <v>0.18483305023043201</v>
      </c>
    </row>
    <row r="11" spans="2:52" x14ac:dyDescent="0.35">
      <c r="B11" s="18" t="s">
        <v>105</v>
      </c>
      <c r="C11" s="17">
        <v>0.27862705494922302</v>
      </c>
      <c r="D11" s="17">
        <v>0.27697537384763199</v>
      </c>
      <c r="E11" s="17">
        <v>0.2806454666823</v>
      </c>
      <c r="F11" s="17"/>
      <c r="G11" s="17">
        <v>0.254101496312509</v>
      </c>
      <c r="H11" s="17">
        <v>0.270924775519501</v>
      </c>
      <c r="I11" s="17">
        <v>0.28010599751489101</v>
      </c>
      <c r="J11" s="17">
        <v>0.27045555193741799</v>
      </c>
      <c r="K11" s="17">
        <v>0.30486229315041502</v>
      </c>
      <c r="L11" s="17">
        <v>0.28904283080655002</v>
      </c>
      <c r="M11" s="17"/>
      <c r="N11" s="17">
        <v>0.22895646081536999</v>
      </c>
      <c r="O11" s="17">
        <v>0.28280395842051498</v>
      </c>
      <c r="P11" s="17">
        <v>0.30785347332956098</v>
      </c>
      <c r="Q11" s="17">
        <v>0.301722850612064</v>
      </c>
      <c r="R11" s="17"/>
      <c r="S11" s="17">
        <v>0.24300133298222901</v>
      </c>
      <c r="T11" s="17">
        <v>0.31677313934827001</v>
      </c>
      <c r="U11" s="17">
        <v>0.24456321265190401</v>
      </c>
      <c r="V11" s="17">
        <v>0.27938877856712402</v>
      </c>
      <c r="W11" s="17">
        <v>0.27386624236102203</v>
      </c>
      <c r="X11" s="17">
        <v>0.25515340837133599</v>
      </c>
      <c r="Y11" s="17">
        <v>0.32848028993274098</v>
      </c>
      <c r="Z11" s="17">
        <v>0.30177502399260198</v>
      </c>
      <c r="AA11" s="17">
        <v>0.27458833984329301</v>
      </c>
      <c r="AB11" s="17">
        <v>0.28949486142553499</v>
      </c>
      <c r="AC11" s="17">
        <v>0.29140613475860699</v>
      </c>
      <c r="AD11" s="17">
        <v>0.24676287084822901</v>
      </c>
      <c r="AE11" s="17"/>
      <c r="AF11" s="17">
        <v>0.33267110150857898</v>
      </c>
      <c r="AG11" s="17">
        <v>0.26508772613475601</v>
      </c>
      <c r="AH11" s="17">
        <v>0.25135232000943297</v>
      </c>
      <c r="AI11" s="17">
        <v>0.249152586728562</v>
      </c>
      <c r="AJ11" s="17">
        <v>0.222694720919102</v>
      </c>
      <c r="AK11" s="17"/>
      <c r="AL11" s="17">
        <v>0.30074525133840002</v>
      </c>
      <c r="AM11" s="17">
        <v>0.26053850395728601</v>
      </c>
      <c r="AN11" s="17">
        <v>0.28421869157493301</v>
      </c>
      <c r="AO11" s="17"/>
      <c r="AP11" s="17">
        <v>0.272722763744777</v>
      </c>
      <c r="AQ11" s="17">
        <v>0.27239337577140799</v>
      </c>
      <c r="AR11" s="17">
        <v>0.25380492436326701</v>
      </c>
      <c r="AS11" s="17">
        <v>0.35464799273988501</v>
      </c>
      <c r="AT11" s="17">
        <v>0.30697063808137798</v>
      </c>
      <c r="AU11" s="17"/>
      <c r="AV11" s="17">
        <v>0.26503307495502099</v>
      </c>
      <c r="AW11" s="17">
        <v>0.27677975519604098</v>
      </c>
      <c r="AX11" s="17">
        <v>0.19808609431715599</v>
      </c>
      <c r="AY11" s="17">
        <v>0.30711515424719299</v>
      </c>
      <c r="AZ11" s="17">
        <v>0.31430046881754797</v>
      </c>
    </row>
    <row r="12" spans="2:52" x14ac:dyDescent="0.35">
      <c r="B12" s="18" t="s">
        <v>106</v>
      </c>
      <c r="C12" s="17">
        <v>7.3659638702998104E-2</v>
      </c>
      <c r="D12" s="17">
        <v>7.4635829326667694E-2</v>
      </c>
      <c r="E12" s="17">
        <v>7.3170419568345704E-2</v>
      </c>
      <c r="F12" s="17"/>
      <c r="G12" s="17">
        <v>0.11120693704974501</v>
      </c>
      <c r="H12" s="17">
        <v>7.8283665652213896E-2</v>
      </c>
      <c r="I12" s="17">
        <v>6.7975373632202907E-2</v>
      </c>
      <c r="J12" s="17">
        <v>6.4899416950521205E-2</v>
      </c>
      <c r="K12" s="17">
        <v>6.5114382964911205E-2</v>
      </c>
      <c r="L12" s="17">
        <v>6.2399407975598398E-2</v>
      </c>
      <c r="M12" s="17"/>
      <c r="N12" s="17">
        <v>6.3939628281310501E-2</v>
      </c>
      <c r="O12" s="17">
        <v>7.8862952078638804E-2</v>
      </c>
      <c r="P12" s="17">
        <v>9.8414873650516196E-2</v>
      </c>
      <c r="Q12" s="17">
        <v>5.6813880786771201E-2</v>
      </c>
      <c r="R12" s="17"/>
      <c r="S12" s="17">
        <v>7.6574742131904197E-2</v>
      </c>
      <c r="T12" s="17">
        <v>6.7903739094791499E-2</v>
      </c>
      <c r="U12" s="17">
        <v>0.102259245835277</v>
      </c>
      <c r="V12" s="17">
        <v>6.2960595818647394E-2</v>
      </c>
      <c r="W12" s="17">
        <v>6.0326799503928899E-2</v>
      </c>
      <c r="X12" s="17">
        <v>7.6969423009977195E-2</v>
      </c>
      <c r="Y12" s="17">
        <v>8.4267316411986704E-2</v>
      </c>
      <c r="Z12" s="17">
        <v>4.92579538438929E-2</v>
      </c>
      <c r="AA12" s="17">
        <v>6.8089737492348507E-2</v>
      </c>
      <c r="AB12" s="17">
        <v>7.8425726501927501E-2</v>
      </c>
      <c r="AC12" s="17">
        <v>6.9079127732595294E-2</v>
      </c>
      <c r="AD12" s="17">
        <v>8.0019006276174795E-2</v>
      </c>
      <c r="AE12" s="17"/>
      <c r="AF12" s="17">
        <v>6.5283407381599295E-2</v>
      </c>
      <c r="AG12" s="17">
        <v>8.8244006978646997E-2</v>
      </c>
      <c r="AH12" s="17">
        <v>6.4558309247574205E-2</v>
      </c>
      <c r="AI12" s="17">
        <v>7.6470117349963299E-2</v>
      </c>
      <c r="AJ12" s="17">
        <v>1.6818852441622099E-2</v>
      </c>
      <c r="AK12" s="17"/>
      <c r="AL12" s="17">
        <v>7.13110817978167E-2</v>
      </c>
      <c r="AM12" s="17">
        <v>6.5284499618064401E-2</v>
      </c>
      <c r="AN12" s="17">
        <v>8.46418011938916E-2</v>
      </c>
      <c r="AO12" s="17"/>
      <c r="AP12" s="17">
        <v>7.1002992043002505E-2</v>
      </c>
      <c r="AQ12" s="17">
        <v>7.2352049188784504E-2</v>
      </c>
      <c r="AR12" s="17">
        <v>6.5776852859719195E-2</v>
      </c>
      <c r="AS12" s="17">
        <v>7.4814849628414407E-2</v>
      </c>
      <c r="AT12" s="17">
        <v>7.5828637131685694E-2</v>
      </c>
      <c r="AU12" s="17"/>
      <c r="AV12" s="17">
        <v>6.7134760211601793E-2</v>
      </c>
      <c r="AW12" s="17">
        <v>7.1017250134551901E-2</v>
      </c>
      <c r="AX12" s="17">
        <v>6.7315841591667494E-2</v>
      </c>
      <c r="AY12" s="17">
        <v>9.13260223455412E-2</v>
      </c>
      <c r="AZ12" s="17">
        <v>5.8547185148211597E-2</v>
      </c>
    </row>
    <row r="13" spans="2:52" x14ac:dyDescent="0.35">
      <c r="B13" s="18" t="s">
        <v>107</v>
      </c>
      <c r="C13" s="17">
        <v>2.4717543007116899E-2</v>
      </c>
      <c r="D13" s="17">
        <v>2.9762036422485202E-2</v>
      </c>
      <c r="E13" s="17">
        <v>1.9952211416828201E-2</v>
      </c>
      <c r="F13" s="17"/>
      <c r="G13" s="17">
        <v>2.47150094673581E-2</v>
      </c>
      <c r="H13" s="17">
        <v>2.8940526260368801E-2</v>
      </c>
      <c r="I13" s="17">
        <v>2.8308348377779399E-2</v>
      </c>
      <c r="J13" s="17">
        <v>2.13574474569171E-2</v>
      </c>
      <c r="K13" s="17">
        <v>1.46566508616009E-2</v>
      </c>
      <c r="L13" s="17">
        <v>2.7831448710188701E-2</v>
      </c>
      <c r="M13" s="17"/>
      <c r="N13" s="17">
        <v>1.4492937645276101E-2</v>
      </c>
      <c r="O13" s="17">
        <v>2.4474040696322499E-2</v>
      </c>
      <c r="P13" s="17">
        <v>2.9041414210430602E-2</v>
      </c>
      <c r="Q13" s="17">
        <v>3.2502530854624803E-2</v>
      </c>
      <c r="R13" s="17"/>
      <c r="S13" s="17">
        <v>2.97820187854579E-2</v>
      </c>
      <c r="T13" s="17">
        <v>1.6244591168662101E-2</v>
      </c>
      <c r="U13" s="17">
        <v>1.1908135517080301E-2</v>
      </c>
      <c r="V13" s="17">
        <v>2.3654937313319802E-2</v>
      </c>
      <c r="W13" s="17">
        <v>3.6502673333417703E-2</v>
      </c>
      <c r="X13" s="17">
        <v>3.562353507991E-2</v>
      </c>
      <c r="Y13" s="17">
        <v>1.85150585492567E-2</v>
      </c>
      <c r="Z13" s="17">
        <v>3.8080680078491899E-2</v>
      </c>
      <c r="AA13" s="17">
        <v>2.9161473092931701E-2</v>
      </c>
      <c r="AB13" s="17">
        <v>2.47566641258848E-2</v>
      </c>
      <c r="AC13" s="17">
        <v>1.0685748951521299E-2</v>
      </c>
      <c r="AD13" s="17">
        <v>2.06246542535518E-2</v>
      </c>
      <c r="AE13" s="17"/>
      <c r="AF13" s="17">
        <v>2.1167508475854201E-2</v>
      </c>
      <c r="AG13" s="17">
        <v>3.4726223361016099E-2</v>
      </c>
      <c r="AH13" s="17">
        <v>2.2660092335302001E-2</v>
      </c>
      <c r="AI13" s="17">
        <v>2.6029788343067101E-2</v>
      </c>
      <c r="AJ13" s="17">
        <v>2.1223932931777999E-2</v>
      </c>
      <c r="AK13" s="17"/>
      <c r="AL13" s="17">
        <v>2.4855781881346701E-2</v>
      </c>
      <c r="AM13" s="17">
        <v>2.1719136439564201E-2</v>
      </c>
      <c r="AN13" s="17">
        <v>3.6304219756458603E-2</v>
      </c>
      <c r="AO13" s="17"/>
      <c r="AP13" s="17">
        <v>1.81139143847493E-2</v>
      </c>
      <c r="AQ13" s="17">
        <v>2.70619920187486E-2</v>
      </c>
      <c r="AR13" s="17">
        <v>1.6785947235954699E-2</v>
      </c>
      <c r="AS13" s="17">
        <v>3.4778054229154302E-2</v>
      </c>
      <c r="AT13" s="17">
        <v>2.7950496918747E-2</v>
      </c>
      <c r="AU13" s="17"/>
      <c r="AV13" s="17">
        <v>1.4834558679100201E-2</v>
      </c>
      <c r="AW13" s="17">
        <v>2.0476065242589402E-2</v>
      </c>
      <c r="AX13" s="17">
        <v>2.4197518403523601E-2</v>
      </c>
      <c r="AY13" s="17">
        <v>4.7287583355590197E-2</v>
      </c>
      <c r="AZ13" s="17">
        <v>1.3245677357269701E-2</v>
      </c>
    </row>
    <row r="14" spans="2:52" x14ac:dyDescent="0.35">
      <c r="B14" s="18" t="s">
        <v>96</v>
      </c>
      <c r="C14" s="19">
        <v>0.18622490850614201</v>
      </c>
      <c r="D14" s="19">
        <v>0.14754221569387399</v>
      </c>
      <c r="E14" s="19">
        <v>0.22310595720521001</v>
      </c>
      <c r="F14" s="19"/>
      <c r="G14" s="19">
        <v>6.6435866544673094E-2</v>
      </c>
      <c r="H14" s="19">
        <v>0.115767406648629</v>
      </c>
      <c r="I14" s="19">
        <v>0.16894391297220801</v>
      </c>
      <c r="J14" s="19">
        <v>0.229283182589471</v>
      </c>
      <c r="K14" s="19">
        <v>0.237175404902527</v>
      </c>
      <c r="L14" s="19">
        <v>0.26828629148274702</v>
      </c>
      <c r="M14" s="19"/>
      <c r="N14" s="19">
        <v>0.17193618371786401</v>
      </c>
      <c r="O14" s="19">
        <v>0.18429011007021001</v>
      </c>
      <c r="P14" s="19">
        <v>0.15417535019511</v>
      </c>
      <c r="Q14" s="19">
        <v>0.23203769929555501</v>
      </c>
      <c r="R14" s="19"/>
      <c r="S14" s="19">
        <v>0.151546583669005</v>
      </c>
      <c r="T14" s="19">
        <v>0.188573361498001</v>
      </c>
      <c r="U14" s="19">
        <v>0.221612409571598</v>
      </c>
      <c r="V14" s="19">
        <v>0.248308150385388</v>
      </c>
      <c r="W14" s="19">
        <v>0.187859927729497</v>
      </c>
      <c r="X14" s="19">
        <v>0.17353698242423801</v>
      </c>
      <c r="Y14" s="19">
        <v>0.19331469532814899</v>
      </c>
      <c r="Z14" s="19">
        <v>0.19634414065387901</v>
      </c>
      <c r="AA14" s="19">
        <v>0.17826871270731801</v>
      </c>
      <c r="AB14" s="19">
        <v>0.15823717532090101</v>
      </c>
      <c r="AC14" s="19">
        <v>0.20625048324124201</v>
      </c>
      <c r="AD14" s="19">
        <v>0.13886368392130399</v>
      </c>
      <c r="AE14" s="19"/>
      <c r="AF14" s="19">
        <v>0.23915754995903801</v>
      </c>
      <c r="AG14" s="19">
        <v>0.19981502231112799</v>
      </c>
      <c r="AH14" s="19">
        <v>0.13890998226486201</v>
      </c>
      <c r="AI14" s="19">
        <v>8.9344971731577294E-2</v>
      </c>
      <c r="AJ14" s="19">
        <v>0.112898894385645</v>
      </c>
      <c r="AK14" s="19"/>
      <c r="AL14" s="19">
        <v>0.217625814672229</v>
      </c>
      <c r="AM14" s="19">
        <v>0.15990236709268099</v>
      </c>
      <c r="AN14" s="19">
        <v>0.234495032714157</v>
      </c>
      <c r="AO14" s="19"/>
      <c r="AP14" s="19">
        <v>0.196464422694966</v>
      </c>
      <c r="AQ14" s="19">
        <v>0.13714021792028699</v>
      </c>
      <c r="AR14" s="19">
        <v>0.18215890580925301</v>
      </c>
      <c r="AS14" s="19">
        <v>0.21836828694227101</v>
      </c>
      <c r="AT14" s="19">
        <v>0.28396599909236903</v>
      </c>
      <c r="AU14" s="19"/>
      <c r="AV14" s="19">
        <v>0.14565614887804501</v>
      </c>
      <c r="AW14" s="19">
        <v>0.13647200394841599</v>
      </c>
      <c r="AX14" s="19">
        <v>0.193231699276179</v>
      </c>
      <c r="AY14" s="19">
        <v>0.20920490317792501</v>
      </c>
      <c r="AZ14" s="19">
        <v>0.37605928755150902</v>
      </c>
    </row>
    <row r="15" spans="2:52" x14ac:dyDescent="0.35">
      <c r="B15" s="16"/>
    </row>
    <row r="16" spans="2:52" x14ac:dyDescent="0.35">
      <c r="B16" t="s">
        <v>84</v>
      </c>
    </row>
    <row r="17" spans="2:2" x14ac:dyDescent="0.35">
      <c r="B17" t="s">
        <v>85</v>
      </c>
    </row>
    <row r="19" spans="2:2" x14ac:dyDescent="0.35">
      <c r="B19" s="8" t="str">
        <f>HYPERLINK("#'Contents'!A1", "Return to Contents")</f>
        <v>Return to Contents</v>
      </c>
    </row>
  </sheetData>
  <mergeCells count="9">
    <mergeCell ref="AL5:AN5"/>
    <mergeCell ref="AP5:AT5"/>
    <mergeCell ref="AV5:AZ5"/>
    <mergeCell ref="D2:AT2"/>
    <mergeCell ref="D5:E5"/>
    <mergeCell ref="G5:L5"/>
    <mergeCell ref="N5:Q5"/>
    <mergeCell ref="S5:AD5"/>
    <mergeCell ref="AF5:AJ5"/>
  </mergeCells>
  <pageMargins left="0.7" right="0.7" top="0.75" bottom="0.75" header="0.3" footer="0.3"/>
  <pageSetup paperSize="9"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B2:AZ19"/>
  <sheetViews>
    <sheetView showGridLines="0" workbookViewId="0">
      <pane xSplit="2" topLeftCell="C1" activePane="topRight" state="frozen"/>
      <selection pane="topRight"/>
    </sheetView>
  </sheetViews>
  <sheetFormatPr defaultColWidth="10.90625" defaultRowHeight="14.5" x14ac:dyDescent="0.35"/>
  <cols>
    <col min="2" max="2" width="25.7265625" customWidth="1"/>
    <col min="3" max="5" width="10.7265625" customWidth="1"/>
    <col min="6" max="6" width="2.1796875" customWidth="1"/>
    <col min="7" max="12" width="10.7265625" customWidth="1"/>
    <col min="13" max="13" width="2.1796875" customWidth="1"/>
    <col min="14" max="17" width="10.7265625" customWidth="1"/>
    <col min="18" max="18" width="2.1796875" customWidth="1"/>
    <col min="19" max="30" width="10.7265625" customWidth="1"/>
    <col min="31" max="31" width="2.1796875" customWidth="1"/>
    <col min="32" max="36" width="10.7265625" customWidth="1"/>
    <col min="37" max="37" width="2.1796875" customWidth="1"/>
    <col min="38" max="40" width="10.7265625" customWidth="1"/>
    <col min="41" max="41" width="2.1796875" customWidth="1"/>
    <col min="42" max="46" width="10.7265625" customWidth="1"/>
    <col min="47" max="47" width="2.1796875" customWidth="1"/>
    <col min="48" max="52" width="10.7265625" customWidth="1"/>
    <col min="53" max="53" width="2.1796875" customWidth="1"/>
  </cols>
  <sheetData>
    <row r="2" spans="2:52" ht="40" customHeight="1" x14ac:dyDescent="0.35">
      <c r="D2" s="31" t="s">
        <v>112</v>
      </c>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row>
    <row r="5" spans="2:52" ht="30" customHeight="1" x14ac:dyDescent="0.35">
      <c r="B5" s="15"/>
      <c r="C5" s="15"/>
      <c r="D5" s="30" t="s">
        <v>58</v>
      </c>
      <c r="E5" s="30"/>
      <c r="F5" s="15"/>
      <c r="G5" s="30" t="s">
        <v>59</v>
      </c>
      <c r="H5" s="30"/>
      <c r="I5" s="30"/>
      <c r="J5" s="30"/>
      <c r="K5" s="30"/>
      <c r="L5" s="30"/>
      <c r="M5" s="15"/>
      <c r="N5" s="30" t="s">
        <v>60</v>
      </c>
      <c r="O5" s="30"/>
      <c r="P5" s="30"/>
      <c r="Q5" s="30"/>
      <c r="R5" s="15"/>
      <c r="S5" s="30" t="s">
        <v>61</v>
      </c>
      <c r="T5" s="30"/>
      <c r="U5" s="30"/>
      <c r="V5" s="30"/>
      <c r="W5" s="30"/>
      <c r="X5" s="30"/>
      <c r="Y5" s="30"/>
      <c r="Z5" s="30"/>
      <c r="AA5" s="30"/>
      <c r="AB5" s="30"/>
      <c r="AC5" s="30"/>
      <c r="AD5" s="30"/>
      <c r="AE5" s="15"/>
      <c r="AF5" s="30" t="s">
        <v>62</v>
      </c>
      <c r="AG5" s="30"/>
      <c r="AH5" s="30"/>
      <c r="AI5" s="30"/>
      <c r="AJ5" s="30"/>
      <c r="AK5" s="15"/>
      <c r="AL5" s="30" t="s">
        <v>63</v>
      </c>
      <c r="AM5" s="30"/>
      <c r="AN5" s="30"/>
      <c r="AO5" s="15"/>
      <c r="AP5" s="30" t="s">
        <v>64</v>
      </c>
      <c r="AQ5" s="30"/>
      <c r="AR5" s="30"/>
      <c r="AS5" s="30"/>
      <c r="AT5" s="30"/>
      <c r="AU5" s="15"/>
      <c r="AV5" s="30" t="s">
        <v>65</v>
      </c>
      <c r="AW5" s="30"/>
      <c r="AX5" s="30"/>
      <c r="AY5" s="30"/>
      <c r="AZ5" s="30"/>
    </row>
    <row r="6" spans="2:52" ht="72.5" x14ac:dyDescent="0.35">
      <c r="B6" t="s">
        <v>15</v>
      </c>
      <c r="C6" s="9" t="s">
        <v>16</v>
      </c>
      <c r="D6" s="12" t="s">
        <v>17</v>
      </c>
      <c r="E6" s="12" t="s">
        <v>18</v>
      </c>
      <c r="G6" s="12" t="s">
        <v>21</v>
      </c>
      <c r="H6" s="12" t="s">
        <v>22</v>
      </c>
      <c r="I6" s="12" t="s">
        <v>23</v>
      </c>
      <c r="J6" s="12" t="s">
        <v>24</v>
      </c>
      <c r="K6" s="12" t="s">
        <v>25</v>
      </c>
      <c r="L6" s="12" t="s">
        <v>26</v>
      </c>
      <c r="N6" s="12" t="s">
        <v>27</v>
      </c>
      <c r="O6" s="12" t="s">
        <v>28</v>
      </c>
      <c r="P6" s="12" t="s">
        <v>29</v>
      </c>
      <c r="Q6" s="12" t="s">
        <v>30</v>
      </c>
      <c r="S6" s="12" t="s">
        <v>31</v>
      </c>
      <c r="T6" s="12" t="s">
        <v>32</v>
      </c>
      <c r="U6" s="12" t="s">
        <v>33</v>
      </c>
      <c r="V6" s="12" t="s">
        <v>34</v>
      </c>
      <c r="W6" s="12" t="s">
        <v>35</v>
      </c>
      <c r="X6" s="12" t="s">
        <v>36</v>
      </c>
      <c r="Y6" s="12" t="s">
        <v>37</v>
      </c>
      <c r="Z6" s="12" t="s">
        <v>38</v>
      </c>
      <c r="AA6" s="12" t="s">
        <v>39</v>
      </c>
      <c r="AB6" s="12" t="s">
        <v>40</v>
      </c>
      <c r="AC6" s="12" t="s">
        <v>41</v>
      </c>
      <c r="AD6" s="12" t="s">
        <v>42</v>
      </c>
      <c r="AF6" s="12" t="s">
        <v>43</v>
      </c>
      <c r="AG6" s="12" t="s">
        <v>44</v>
      </c>
      <c r="AH6" s="12" t="s">
        <v>45</v>
      </c>
      <c r="AI6" s="12" t="s">
        <v>46</v>
      </c>
      <c r="AJ6" s="12" t="s">
        <v>47</v>
      </c>
      <c r="AL6" s="12" t="s">
        <v>48</v>
      </c>
      <c r="AM6" s="12" t="s">
        <v>49</v>
      </c>
      <c r="AN6" s="12" t="s">
        <v>50</v>
      </c>
      <c r="AP6" s="12" t="s">
        <v>51</v>
      </c>
      <c r="AQ6" s="12" t="s">
        <v>52</v>
      </c>
      <c r="AR6" s="12" t="s">
        <v>53</v>
      </c>
      <c r="AS6" s="12" t="s">
        <v>54</v>
      </c>
      <c r="AT6" s="12" t="s">
        <v>50</v>
      </c>
      <c r="AV6" s="12" t="s">
        <v>51</v>
      </c>
      <c r="AW6" s="12" t="s">
        <v>52</v>
      </c>
      <c r="AX6" s="12" t="s">
        <v>55</v>
      </c>
      <c r="AY6" s="12" t="s">
        <v>56</v>
      </c>
      <c r="AZ6" s="12" t="s">
        <v>57</v>
      </c>
    </row>
    <row r="7" spans="2:52" ht="30" customHeight="1" x14ac:dyDescent="0.35">
      <c r="B7" s="10" t="s">
        <v>19</v>
      </c>
      <c r="C7" s="10">
        <v>4100</v>
      </c>
      <c r="D7" s="10">
        <v>2051</v>
      </c>
      <c r="E7" s="10">
        <v>2036</v>
      </c>
      <c r="F7" s="10"/>
      <c r="G7" s="10">
        <v>523</v>
      </c>
      <c r="H7" s="10">
        <v>691</v>
      </c>
      <c r="I7" s="10">
        <v>719</v>
      </c>
      <c r="J7" s="10">
        <v>697</v>
      </c>
      <c r="K7" s="10">
        <v>590</v>
      </c>
      <c r="L7" s="10">
        <v>880</v>
      </c>
      <c r="M7" s="10"/>
      <c r="N7" s="10">
        <v>1226</v>
      </c>
      <c r="O7" s="10">
        <v>1160</v>
      </c>
      <c r="P7" s="10">
        <v>758</v>
      </c>
      <c r="Q7" s="10">
        <v>944</v>
      </c>
      <c r="R7" s="10"/>
      <c r="S7" s="10">
        <v>559</v>
      </c>
      <c r="T7" s="10">
        <v>573</v>
      </c>
      <c r="U7" s="10">
        <v>336</v>
      </c>
      <c r="V7" s="10">
        <v>378</v>
      </c>
      <c r="W7" s="10">
        <v>304</v>
      </c>
      <c r="X7" s="10">
        <v>357</v>
      </c>
      <c r="Y7" s="10">
        <v>352</v>
      </c>
      <c r="Z7" s="10">
        <v>182</v>
      </c>
      <c r="AA7" s="10">
        <v>466</v>
      </c>
      <c r="AB7" s="10">
        <v>286</v>
      </c>
      <c r="AC7" s="10">
        <v>196</v>
      </c>
      <c r="AD7" s="10">
        <v>111</v>
      </c>
      <c r="AE7" s="10"/>
      <c r="AF7" s="10">
        <v>1057</v>
      </c>
      <c r="AG7" s="10">
        <v>858</v>
      </c>
      <c r="AH7" s="10">
        <v>1137</v>
      </c>
      <c r="AI7" s="10">
        <v>447</v>
      </c>
      <c r="AJ7" s="10">
        <v>69</v>
      </c>
      <c r="AK7" s="10"/>
      <c r="AL7" s="10">
        <v>1402</v>
      </c>
      <c r="AM7" s="10">
        <v>1680</v>
      </c>
      <c r="AN7" s="10">
        <v>633</v>
      </c>
      <c r="AO7" s="10"/>
      <c r="AP7" s="10">
        <v>1401</v>
      </c>
      <c r="AQ7" s="10">
        <v>1205</v>
      </c>
      <c r="AR7" s="10">
        <v>272</v>
      </c>
      <c r="AS7" s="10">
        <v>54</v>
      </c>
      <c r="AT7" s="10">
        <v>573</v>
      </c>
      <c r="AU7" s="10"/>
      <c r="AV7" s="10">
        <v>792</v>
      </c>
      <c r="AW7" s="10">
        <v>1589</v>
      </c>
      <c r="AX7" s="10">
        <v>290</v>
      </c>
      <c r="AY7" s="10">
        <v>447</v>
      </c>
      <c r="AZ7" s="10">
        <v>382</v>
      </c>
    </row>
    <row r="8" spans="2:52" ht="30" customHeight="1" x14ac:dyDescent="0.35">
      <c r="B8" s="11" t="s">
        <v>20</v>
      </c>
      <c r="C8" s="11">
        <v>4100</v>
      </c>
      <c r="D8" s="11">
        <v>2018</v>
      </c>
      <c r="E8" s="11">
        <v>2069</v>
      </c>
      <c r="F8" s="11"/>
      <c r="G8" s="11">
        <v>571</v>
      </c>
      <c r="H8" s="11">
        <v>700</v>
      </c>
      <c r="I8" s="11">
        <v>699</v>
      </c>
      <c r="J8" s="11">
        <v>697</v>
      </c>
      <c r="K8" s="11">
        <v>576</v>
      </c>
      <c r="L8" s="11">
        <v>858</v>
      </c>
      <c r="M8" s="11"/>
      <c r="N8" s="11">
        <v>1104</v>
      </c>
      <c r="O8" s="11">
        <v>1063</v>
      </c>
      <c r="P8" s="11">
        <v>899</v>
      </c>
      <c r="Q8" s="11">
        <v>1022</v>
      </c>
      <c r="R8" s="11"/>
      <c r="S8" s="11">
        <v>574</v>
      </c>
      <c r="T8" s="11">
        <v>533</v>
      </c>
      <c r="U8" s="11">
        <v>328</v>
      </c>
      <c r="V8" s="11">
        <v>369</v>
      </c>
      <c r="W8" s="11">
        <v>287</v>
      </c>
      <c r="X8" s="11">
        <v>369</v>
      </c>
      <c r="Y8" s="11">
        <v>328</v>
      </c>
      <c r="Z8" s="11">
        <v>164</v>
      </c>
      <c r="AA8" s="11">
        <v>451</v>
      </c>
      <c r="AB8" s="11">
        <v>369</v>
      </c>
      <c r="AC8" s="11">
        <v>205</v>
      </c>
      <c r="AD8" s="11">
        <v>123</v>
      </c>
      <c r="AE8" s="11"/>
      <c r="AF8" s="11">
        <v>1092</v>
      </c>
      <c r="AG8" s="11">
        <v>884</v>
      </c>
      <c r="AH8" s="11">
        <v>1109</v>
      </c>
      <c r="AI8" s="11">
        <v>420</v>
      </c>
      <c r="AJ8" s="11">
        <v>57</v>
      </c>
      <c r="AK8" s="11"/>
      <c r="AL8" s="11">
        <v>1388</v>
      </c>
      <c r="AM8" s="11">
        <v>1656</v>
      </c>
      <c r="AN8" s="11">
        <v>648</v>
      </c>
      <c r="AO8" s="11"/>
      <c r="AP8" s="11">
        <v>1357</v>
      </c>
      <c r="AQ8" s="11">
        <v>1194</v>
      </c>
      <c r="AR8" s="11">
        <v>262</v>
      </c>
      <c r="AS8" s="11">
        <v>53</v>
      </c>
      <c r="AT8" s="11">
        <v>593</v>
      </c>
      <c r="AU8" s="11"/>
      <c r="AV8" s="11">
        <v>766</v>
      </c>
      <c r="AW8" s="11">
        <v>1598</v>
      </c>
      <c r="AX8" s="11">
        <v>282</v>
      </c>
      <c r="AY8" s="11">
        <v>441</v>
      </c>
      <c r="AZ8" s="11">
        <v>382</v>
      </c>
    </row>
    <row r="9" spans="2:52" x14ac:dyDescent="0.35">
      <c r="B9" s="18" t="s">
        <v>103</v>
      </c>
      <c r="C9" s="17">
        <v>9.4918984080144694E-2</v>
      </c>
      <c r="D9" s="17">
        <v>0.110502701897582</v>
      </c>
      <c r="E9" s="17">
        <v>7.9428076215210197E-2</v>
      </c>
      <c r="F9" s="17"/>
      <c r="G9" s="17">
        <v>0.13905642407461</v>
      </c>
      <c r="H9" s="17">
        <v>0.125155031011801</v>
      </c>
      <c r="I9" s="17">
        <v>0.102105298465011</v>
      </c>
      <c r="J9" s="17">
        <v>7.8649076622994002E-2</v>
      </c>
      <c r="K9" s="17">
        <v>7.1314022031949101E-2</v>
      </c>
      <c r="L9" s="17">
        <v>6.4099366027354998E-2</v>
      </c>
      <c r="M9" s="17"/>
      <c r="N9" s="17">
        <v>0.11359058374681</v>
      </c>
      <c r="O9" s="17">
        <v>9.0024967905994999E-2</v>
      </c>
      <c r="P9" s="17">
        <v>0.10006534983976</v>
      </c>
      <c r="Q9" s="17">
        <v>7.64271427417791E-2</v>
      </c>
      <c r="R9" s="17"/>
      <c r="S9" s="17">
        <v>0.110739869864107</v>
      </c>
      <c r="T9" s="17">
        <v>7.5996769912493406E-2</v>
      </c>
      <c r="U9" s="17">
        <v>7.3013598024508006E-2</v>
      </c>
      <c r="V9" s="17">
        <v>0.102251190214607</v>
      </c>
      <c r="W9" s="17">
        <v>9.0237479282963898E-2</v>
      </c>
      <c r="X9" s="17">
        <v>9.94845781689115E-2</v>
      </c>
      <c r="Y9" s="17">
        <v>8.2875832916735601E-2</v>
      </c>
      <c r="Z9" s="17">
        <v>0.10162688125573301</v>
      </c>
      <c r="AA9" s="17">
        <v>8.4133694799671699E-2</v>
      </c>
      <c r="AB9" s="17">
        <v>0.11376406516295</v>
      </c>
      <c r="AC9" s="17">
        <v>9.7961405674872506E-2</v>
      </c>
      <c r="AD9" s="17">
        <v>0.13784373620365301</v>
      </c>
      <c r="AE9" s="17"/>
      <c r="AF9" s="17">
        <v>7.7749015920541106E-2</v>
      </c>
      <c r="AG9" s="17">
        <v>7.8847147583739105E-2</v>
      </c>
      <c r="AH9" s="17">
        <v>0.113790398717032</v>
      </c>
      <c r="AI9" s="17">
        <v>0.12141228082002101</v>
      </c>
      <c r="AJ9" s="17">
        <v>0.21521871290991099</v>
      </c>
      <c r="AK9" s="17"/>
      <c r="AL9" s="17">
        <v>7.5593931205695603E-2</v>
      </c>
      <c r="AM9" s="17">
        <v>0.10629377156063401</v>
      </c>
      <c r="AN9" s="17">
        <v>9.219341895456E-2</v>
      </c>
      <c r="AO9" s="17"/>
      <c r="AP9" s="17">
        <v>9.60155417122142E-2</v>
      </c>
      <c r="AQ9" s="17">
        <v>0.1176463430253</v>
      </c>
      <c r="AR9" s="17">
        <v>7.40048841908406E-2</v>
      </c>
      <c r="AS9" s="17">
        <v>9.4640100162927301E-2</v>
      </c>
      <c r="AT9" s="17">
        <v>5.9576033089354198E-2</v>
      </c>
      <c r="AU9" s="17"/>
      <c r="AV9" s="17">
        <v>0.12077901271633</v>
      </c>
      <c r="AW9" s="17">
        <v>0.112931360885183</v>
      </c>
      <c r="AX9" s="17">
        <v>9.7871209464193101E-2</v>
      </c>
      <c r="AY9" s="17">
        <v>8.7474477627093997E-2</v>
      </c>
      <c r="AZ9" s="17">
        <v>3.14218699240362E-2</v>
      </c>
    </row>
    <row r="10" spans="2:52" x14ac:dyDescent="0.35">
      <c r="B10" s="18" t="s">
        <v>104</v>
      </c>
      <c r="C10" s="17">
        <v>0.35524770205835499</v>
      </c>
      <c r="D10" s="17">
        <v>0.38311498510299402</v>
      </c>
      <c r="E10" s="17">
        <v>0.32856863068574399</v>
      </c>
      <c r="F10" s="17"/>
      <c r="G10" s="17">
        <v>0.37967884560128001</v>
      </c>
      <c r="H10" s="17">
        <v>0.36215874556506</v>
      </c>
      <c r="I10" s="17">
        <v>0.37560290735729202</v>
      </c>
      <c r="J10" s="17">
        <v>0.34615757018804899</v>
      </c>
      <c r="K10" s="17">
        <v>0.30734140547862299</v>
      </c>
      <c r="L10" s="17">
        <v>0.35631983290880997</v>
      </c>
      <c r="M10" s="17"/>
      <c r="N10" s="17">
        <v>0.40585782792442399</v>
      </c>
      <c r="O10" s="17">
        <v>0.35669983991749099</v>
      </c>
      <c r="P10" s="17">
        <v>0.33835597478698298</v>
      </c>
      <c r="Q10" s="17">
        <v>0.31022938117341298</v>
      </c>
      <c r="R10" s="17"/>
      <c r="S10" s="17">
        <v>0.37594784876617499</v>
      </c>
      <c r="T10" s="17">
        <v>0.36400979807725597</v>
      </c>
      <c r="U10" s="17">
        <v>0.36595194809908299</v>
      </c>
      <c r="V10" s="17">
        <v>0.315203413915844</v>
      </c>
      <c r="W10" s="17">
        <v>0.37559182453371698</v>
      </c>
      <c r="X10" s="17">
        <v>0.334927575008375</v>
      </c>
      <c r="Y10" s="17">
        <v>0.33309484183357901</v>
      </c>
      <c r="Z10" s="17">
        <v>0.35651134932171502</v>
      </c>
      <c r="AA10" s="17">
        <v>0.38328872832528299</v>
      </c>
      <c r="AB10" s="17">
        <v>0.30961963188685598</v>
      </c>
      <c r="AC10" s="17">
        <v>0.39066364146675397</v>
      </c>
      <c r="AD10" s="17">
        <v>0.35818663322820599</v>
      </c>
      <c r="AE10" s="17"/>
      <c r="AF10" s="17">
        <v>0.29895300157089999</v>
      </c>
      <c r="AG10" s="17">
        <v>0.33747928498364099</v>
      </c>
      <c r="AH10" s="17">
        <v>0.421806303136534</v>
      </c>
      <c r="AI10" s="17">
        <v>0.42684761388043102</v>
      </c>
      <c r="AJ10" s="17">
        <v>0.34569525655224898</v>
      </c>
      <c r="AK10" s="17"/>
      <c r="AL10" s="17">
        <v>0.34419103218798902</v>
      </c>
      <c r="AM10" s="17">
        <v>0.38789799674046799</v>
      </c>
      <c r="AN10" s="17">
        <v>0.29236501786971297</v>
      </c>
      <c r="AO10" s="17"/>
      <c r="AP10" s="17">
        <v>0.37650075097186603</v>
      </c>
      <c r="AQ10" s="17">
        <v>0.39769463338982097</v>
      </c>
      <c r="AR10" s="17">
        <v>0.38126437815098901</v>
      </c>
      <c r="AS10" s="17">
        <v>0.24685939729</v>
      </c>
      <c r="AT10" s="17">
        <v>0.27013873203452499</v>
      </c>
      <c r="AU10" s="17"/>
      <c r="AV10" s="17">
        <v>0.416027428082692</v>
      </c>
      <c r="AW10" s="17">
        <v>0.39790679816595897</v>
      </c>
      <c r="AX10" s="17">
        <v>0.39292379198829702</v>
      </c>
      <c r="AY10" s="17">
        <v>0.29641648573214302</v>
      </c>
      <c r="AZ10" s="17">
        <v>0.22203352285097899</v>
      </c>
    </row>
    <row r="11" spans="2:52" x14ac:dyDescent="0.35">
      <c r="B11" s="18" t="s">
        <v>105</v>
      </c>
      <c r="C11" s="17">
        <v>0.29565580124306401</v>
      </c>
      <c r="D11" s="17">
        <v>0.286186868914237</v>
      </c>
      <c r="E11" s="17">
        <v>0.30582434135821801</v>
      </c>
      <c r="F11" s="17"/>
      <c r="G11" s="17">
        <v>0.26807137568525302</v>
      </c>
      <c r="H11" s="17">
        <v>0.29203494608062203</v>
      </c>
      <c r="I11" s="17">
        <v>0.28949123089401002</v>
      </c>
      <c r="J11" s="17">
        <v>0.31155196830973803</v>
      </c>
      <c r="K11" s="17">
        <v>0.33567560243816302</v>
      </c>
      <c r="L11" s="17">
        <v>0.28219825719128599</v>
      </c>
      <c r="M11" s="17"/>
      <c r="N11" s="17">
        <v>0.25828110871299298</v>
      </c>
      <c r="O11" s="17">
        <v>0.303275208753156</v>
      </c>
      <c r="P11" s="17">
        <v>0.315497796301974</v>
      </c>
      <c r="Q11" s="17">
        <v>0.31226081753774598</v>
      </c>
      <c r="R11" s="17"/>
      <c r="S11" s="17">
        <v>0.25034008770874699</v>
      </c>
      <c r="T11" s="17">
        <v>0.30310803783650397</v>
      </c>
      <c r="U11" s="17">
        <v>0.28743820578310098</v>
      </c>
      <c r="V11" s="17">
        <v>0.299044878977624</v>
      </c>
      <c r="W11" s="17">
        <v>0.31178987351000198</v>
      </c>
      <c r="X11" s="17">
        <v>0.290635066270933</v>
      </c>
      <c r="Y11" s="17">
        <v>0.318054164903672</v>
      </c>
      <c r="Z11" s="17">
        <v>0.33156435191372202</v>
      </c>
      <c r="AA11" s="17">
        <v>0.298250893624464</v>
      </c>
      <c r="AB11" s="17">
        <v>0.31120557424222001</v>
      </c>
      <c r="AC11" s="17">
        <v>0.30243444818084197</v>
      </c>
      <c r="AD11" s="17">
        <v>0.28892399422934101</v>
      </c>
      <c r="AE11" s="17"/>
      <c r="AF11" s="17">
        <v>0.32566710610185501</v>
      </c>
      <c r="AG11" s="17">
        <v>0.30098075837497401</v>
      </c>
      <c r="AH11" s="17">
        <v>0.25768890865241101</v>
      </c>
      <c r="AI11" s="17">
        <v>0.28799975549895301</v>
      </c>
      <c r="AJ11" s="17">
        <v>0.15450021133408601</v>
      </c>
      <c r="AK11" s="17"/>
      <c r="AL11" s="17">
        <v>0.30131847372210102</v>
      </c>
      <c r="AM11" s="17">
        <v>0.28864368539944801</v>
      </c>
      <c r="AN11" s="17">
        <v>0.30388787951483898</v>
      </c>
      <c r="AO11" s="17"/>
      <c r="AP11" s="17">
        <v>0.293966159540415</v>
      </c>
      <c r="AQ11" s="17">
        <v>0.26331958771953501</v>
      </c>
      <c r="AR11" s="17">
        <v>0.31476167911839897</v>
      </c>
      <c r="AS11" s="17">
        <v>0.44585549874885699</v>
      </c>
      <c r="AT11" s="17">
        <v>0.315868790567775</v>
      </c>
      <c r="AU11" s="17"/>
      <c r="AV11" s="17">
        <v>0.28932878532295597</v>
      </c>
      <c r="AW11" s="17">
        <v>0.27394822644015598</v>
      </c>
      <c r="AX11" s="17">
        <v>0.27435260404460698</v>
      </c>
      <c r="AY11" s="17">
        <v>0.30471885633321</v>
      </c>
      <c r="AZ11" s="17">
        <v>0.35678215741342401</v>
      </c>
    </row>
    <row r="12" spans="2:52" x14ac:dyDescent="0.35">
      <c r="B12" s="18" t="s">
        <v>106</v>
      </c>
      <c r="C12" s="17">
        <v>7.8065326057251194E-2</v>
      </c>
      <c r="D12" s="17">
        <v>7.7459832429851799E-2</v>
      </c>
      <c r="E12" s="17">
        <v>7.9146670825424106E-2</v>
      </c>
      <c r="F12" s="17"/>
      <c r="G12" s="17">
        <v>0.108717532896801</v>
      </c>
      <c r="H12" s="17">
        <v>7.6902209647934094E-2</v>
      </c>
      <c r="I12" s="17">
        <v>7.2586049642406197E-2</v>
      </c>
      <c r="J12" s="17">
        <v>5.4863169222824103E-2</v>
      </c>
      <c r="K12" s="17">
        <v>8.9585595246616204E-2</v>
      </c>
      <c r="L12" s="17">
        <v>7.4206300647289794E-2</v>
      </c>
      <c r="M12" s="17"/>
      <c r="N12" s="17">
        <v>7.3325644153426198E-2</v>
      </c>
      <c r="O12" s="17">
        <v>8.2082194050406496E-2</v>
      </c>
      <c r="P12" s="17">
        <v>9.2351108433490897E-2</v>
      </c>
      <c r="Q12" s="17">
        <v>6.7357443182052001E-2</v>
      </c>
      <c r="R12" s="17"/>
      <c r="S12" s="17">
        <v>8.9119524989902096E-2</v>
      </c>
      <c r="T12" s="17">
        <v>7.3851026062113703E-2</v>
      </c>
      <c r="U12" s="17">
        <v>8.9688219097765698E-2</v>
      </c>
      <c r="V12" s="17">
        <v>7.6805971949214097E-2</v>
      </c>
      <c r="W12" s="17">
        <v>6.7078795117456694E-2</v>
      </c>
      <c r="X12" s="17">
        <v>7.0259741605582404E-2</v>
      </c>
      <c r="Y12" s="17">
        <v>8.6813397099532397E-2</v>
      </c>
      <c r="Z12" s="17">
        <v>5.2874458691978099E-2</v>
      </c>
      <c r="AA12" s="17">
        <v>7.2921545637531796E-2</v>
      </c>
      <c r="AB12" s="17">
        <v>8.18882460935869E-2</v>
      </c>
      <c r="AC12" s="17">
        <v>7.0781929984664899E-2</v>
      </c>
      <c r="AD12" s="17">
        <v>9.6370425917470803E-2</v>
      </c>
      <c r="AE12" s="17"/>
      <c r="AF12" s="17">
        <v>7.3402358217816197E-2</v>
      </c>
      <c r="AG12" s="17">
        <v>8.9421332759376901E-2</v>
      </c>
      <c r="AH12" s="17">
        <v>8.7766057646097795E-2</v>
      </c>
      <c r="AI12" s="17">
        <v>5.6962246940584098E-2</v>
      </c>
      <c r="AJ12" s="17">
        <v>9.5751657093865503E-2</v>
      </c>
      <c r="AK12" s="17"/>
      <c r="AL12" s="17">
        <v>9.3115331356520906E-2</v>
      </c>
      <c r="AM12" s="17">
        <v>6.6558916344924002E-2</v>
      </c>
      <c r="AN12" s="17">
        <v>6.8234330081179295E-2</v>
      </c>
      <c r="AO12" s="17"/>
      <c r="AP12" s="17">
        <v>7.7564683248611696E-2</v>
      </c>
      <c r="AQ12" s="17">
        <v>7.9110548976969106E-2</v>
      </c>
      <c r="AR12" s="17">
        <v>6.6953707940530904E-2</v>
      </c>
      <c r="AS12" s="17">
        <v>4.3181182556156598E-2</v>
      </c>
      <c r="AT12" s="17">
        <v>7.4672841840964996E-2</v>
      </c>
      <c r="AU12" s="17"/>
      <c r="AV12" s="17">
        <v>5.7083358904957499E-2</v>
      </c>
      <c r="AW12" s="17">
        <v>7.7459543861489594E-2</v>
      </c>
      <c r="AX12" s="17">
        <v>7.6535898833963598E-2</v>
      </c>
      <c r="AY12" s="17">
        <v>9.3482573553147999E-2</v>
      </c>
      <c r="AZ12" s="17">
        <v>6.7087565076809505E-2</v>
      </c>
    </row>
    <row r="13" spans="2:52" x14ac:dyDescent="0.35">
      <c r="B13" s="18" t="s">
        <v>107</v>
      </c>
      <c r="C13" s="17">
        <v>2.3883760080824899E-2</v>
      </c>
      <c r="D13" s="17">
        <v>2.5158919479176801E-2</v>
      </c>
      <c r="E13" s="17">
        <v>2.2790023259471E-2</v>
      </c>
      <c r="F13" s="17"/>
      <c r="G13" s="17">
        <v>2.5189140286625899E-2</v>
      </c>
      <c r="H13" s="17">
        <v>2.5845031019719199E-2</v>
      </c>
      <c r="I13" s="17">
        <v>2.4187968642979799E-2</v>
      </c>
      <c r="J13" s="17">
        <v>2.2209612369309999E-2</v>
      </c>
      <c r="K13" s="17">
        <v>1.8249088781108602E-2</v>
      </c>
      <c r="L13" s="17">
        <v>2.6310295098069099E-2</v>
      </c>
      <c r="M13" s="17"/>
      <c r="N13" s="17">
        <v>1.39719839239743E-2</v>
      </c>
      <c r="O13" s="17">
        <v>2.3915723908140701E-2</v>
      </c>
      <c r="P13" s="17">
        <v>2.4356341262105501E-2</v>
      </c>
      <c r="Q13" s="17">
        <v>3.3455502211641001E-2</v>
      </c>
      <c r="R13" s="17"/>
      <c r="S13" s="17">
        <v>2.58163568464863E-2</v>
      </c>
      <c r="T13" s="17">
        <v>1.6573213036716099E-2</v>
      </c>
      <c r="U13" s="17">
        <v>1.5837043231444602E-2</v>
      </c>
      <c r="V13" s="17">
        <v>2.94552456872859E-2</v>
      </c>
      <c r="W13" s="17">
        <v>1.92654144193047E-2</v>
      </c>
      <c r="X13" s="17">
        <v>5.2093729986964599E-2</v>
      </c>
      <c r="Y13" s="17">
        <v>2.0534164008725202E-2</v>
      </c>
      <c r="Z13" s="17">
        <v>2.3794660867720599E-2</v>
      </c>
      <c r="AA13" s="17">
        <v>1.8062305755815199E-2</v>
      </c>
      <c r="AB13" s="17">
        <v>2.9579010004611099E-2</v>
      </c>
      <c r="AC13" s="17">
        <v>5.9544542950337497E-3</v>
      </c>
      <c r="AD13" s="17">
        <v>2.06246542535518E-2</v>
      </c>
      <c r="AE13" s="17"/>
      <c r="AF13" s="17">
        <v>2.4835575191423601E-2</v>
      </c>
      <c r="AG13" s="17">
        <v>2.9598061192420099E-2</v>
      </c>
      <c r="AH13" s="17">
        <v>1.8317473646247199E-2</v>
      </c>
      <c r="AI13" s="17">
        <v>2.3807763221563399E-2</v>
      </c>
      <c r="AJ13" s="17">
        <v>5.3459642305416902E-2</v>
      </c>
      <c r="AK13" s="17"/>
      <c r="AL13" s="17">
        <v>3.2771100423664802E-2</v>
      </c>
      <c r="AM13" s="17">
        <v>1.7458768807651501E-2</v>
      </c>
      <c r="AN13" s="17">
        <v>2.6379525850757101E-2</v>
      </c>
      <c r="AO13" s="17"/>
      <c r="AP13" s="17">
        <v>2.0349912573915999E-2</v>
      </c>
      <c r="AQ13" s="17">
        <v>2.3848845644563001E-2</v>
      </c>
      <c r="AR13" s="17">
        <v>1.3485025213174301E-2</v>
      </c>
      <c r="AS13" s="17">
        <v>6.3254902771377103E-2</v>
      </c>
      <c r="AT13" s="17">
        <v>2.0460919356555099E-2</v>
      </c>
      <c r="AU13" s="17"/>
      <c r="AV13" s="17">
        <v>1.2739068825811699E-2</v>
      </c>
      <c r="AW13" s="17">
        <v>1.9377437028102101E-2</v>
      </c>
      <c r="AX13" s="17">
        <v>1.8212569862877701E-2</v>
      </c>
      <c r="AY13" s="17">
        <v>6.3429593650744603E-2</v>
      </c>
      <c r="AZ13" s="17">
        <v>1.52622943545452E-2</v>
      </c>
    </row>
    <row r="14" spans="2:52" x14ac:dyDescent="0.35">
      <c r="B14" s="18" t="s">
        <v>96</v>
      </c>
      <c r="C14" s="19">
        <v>0.15222842648036</v>
      </c>
      <c r="D14" s="19">
        <v>0.117576692176157</v>
      </c>
      <c r="E14" s="19">
        <v>0.184242257655932</v>
      </c>
      <c r="F14" s="19"/>
      <c r="G14" s="19">
        <v>7.9286681455430094E-2</v>
      </c>
      <c r="H14" s="19">
        <v>0.117904036674863</v>
      </c>
      <c r="I14" s="19">
        <v>0.1360265449983</v>
      </c>
      <c r="J14" s="19">
        <v>0.18656860328708499</v>
      </c>
      <c r="K14" s="19">
        <v>0.17783428602354001</v>
      </c>
      <c r="L14" s="19">
        <v>0.19686594812718999</v>
      </c>
      <c r="M14" s="19"/>
      <c r="N14" s="19">
        <v>0.13497285153837299</v>
      </c>
      <c r="O14" s="19">
        <v>0.14400206546481101</v>
      </c>
      <c r="P14" s="19">
        <v>0.12937342937568599</v>
      </c>
      <c r="Q14" s="19">
        <v>0.200269713153369</v>
      </c>
      <c r="R14" s="19"/>
      <c r="S14" s="19">
        <v>0.14803631182458299</v>
      </c>
      <c r="T14" s="19">
        <v>0.16646115507491699</v>
      </c>
      <c r="U14" s="19">
        <v>0.16807098576409801</v>
      </c>
      <c r="V14" s="19">
        <v>0.177239299255424</v>
      </c>
      <c r="W14" s="19">
        <v>0.13603661313655599</v>
      </c>
      <c r="X14" s="19">
        <v>0.15259930895923399</v>
      </c>
      <c r="Y14" s="19">
        <v>0.15862759923775599</v>
      </c>
      <c r="Z14" s="19">
        <v>0.133628297949131</v>
      </c>
      <c r="AA14" s="19">
        <v>0.14334283185723501</v>
      </c>
      <c r="AB14" s="19">
        <v>0.15394347260977601</v>
      </c>
      <c r="AC14" s="19">
        <v>0.132204120397833</v>
      </c>
      <c r="AD14" s="19">
        <v>9.8050556167777095E-2</v>
      </c>
      <c r="AE14" s="19"/>
      <c r="AF14" s="19">
        <v>0.19939294299746399</v>
      </c>
      <c r="AG14" s="19">
        <v>0.16367341510584901</v>
      </c>
      <c r="AH14" s="19">
        <v>0.100630858201678</v>
      </c>
      <c r="AI14" s="19">
        <v>8.2970339638447604E-2</v>
      </c>
      <c r="AJ14" s="19">
        <v>0.13537451980447199</v>
      </c>
      <c r="AK14" s="19"/>
      <c r="AL14" s="19">
        <v>0.153010131104028</v>
      </c>
      <c r="AM14" s="19">
        <v>0.13314686114687399</v>
      </c>
      <c r="AN14" s="19">
        <v>0.21693982772895101</v>
      </c>
      <c r="AO14" s="19"/>
      <c r="AP14" s="19">
        <v>0.135602951952977</v>
      </c>
      <c r="AQ14" s="19">
        <v>0.118380041243812</v>
      </c>
      <c r="AR14" s="19">
        <v>0.149530325386066</v>
      </c>
      <c r="AS14" s="19">
        <v>0.10620891847068201</v>
      </c>
      <c r="AT14" s="19">
        <v>0.25928268311082597</v>
      </c>
      <c r="AU14" s="19"/>
      <c r="AV14" s="19">
        <v>0.104042346147253</v>
      </c>
      <c r="AW14" s="19">
        <v>0.11837663361910999</v>
      </c>
      <c r="AX14" s="19">
        <v>0.14010392580606201</v>
      </c>
      <c r="AY14" s="19">
        <v>0.15447801310366099</v>
      </c>
      <c r="AZ14" s="19">
        <v>0.30741259038020602</v>
      </c>
    </row>
    <row r="15" spans="2:52" x14ac:dyDescent="0.35">
      <c r="B15" s="16"/>
    </row>
    <row r="16" spans="2:52" x14ac:dyDescent="0.35">
      <c r="B16" t="s">
        <v>84</v>
      </c>
    </row>
    <row r="17" spans="2:2" x14ac:dyDescent="0.35">
      <c r="B17" t="s">
        <v>85</v>
      </c>
    </row>
    <row r="19" spans="2:2" x14ac:dyDescent="0.35">
      <c r="B19" s="8" t="str">
        <f>HYPERLINK("#'Contents'!A1", "Return to Contents")</f>
        <v>Return to Contents</v>
      </c>
    </row>
  </sheetData>
  <mergeCells count="9">
    <mergeCell ref="AL5:AN5"/>
    <mergeCell ref="AP5:AT5"/>
    <mergeCell ref="AV5:AZ5"/>
    <mergeCell ref="D2:AT2"/>
    <mergeCell ref="D5:E5"/>
    <mergeCell ref="G5:L5"/>
    <mergeCell ref="N5:Q5"/>
    <mergeCell ref="S5:AD5"/>
    <mergeCell ref="AF5:AJ5"/>
  </mergeCells>
  <pageMargins left="0.7" right="0.7" top="0.75" bottom="0.75" header="0.3" footer="0.3"/>
  <pageSetup paperSize="9"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B2:AZ19"/>
  <sheetViews>
    <sheetView showGridLines="0" workbookViewId="0">
      <pane xSplit="2" topLeftCell="C1" activePane="topRight" state="frozen"/>
      <selection pane="topRight"/>
    </sheetView>
  </sheetViews>
  <sheetFormatPr defaultColWidth="10.90625" defaultRowHeight="14.5" x14ac:dyDescent="0.35"/>
  <cols>
    <col min="2" max="2" width="25.7265625" customWidth="1"/>
    <col min="3" max="5" width="10.7265625" customWidth="1"/>
    <col min="6" max="6" width="2.1796875" customWidth="1"/>
    <col min="7" max="12" width="10.7265625" customWidth="1"/>
    <col min="13" max="13" width="2.1796875" customWidth="1"/>
    <col min="14" max="17" width="10.7265625" customWidth="1"/>
    <col min="18" max="18" width="2.1796875" customWidth="1"/>
    <col min="19" max="30" width="10.7265625" customWidth="1"/>
    <col min="31" max="31" width="2.1796875" customWidth="1"/>
    <col min="32" max="36" width="10.7265625" customWidth="1"/>
    <col min="37" max="37" width="2.1796875" customWidth="1"/>
    <col min="38" max="40" width="10.7265625" customWidth="1"/>
    <col min="41" max="41" width="2.1796875" customWidth="1"/>
    <col min="42" max="46" width="10.7265625" customWidth="1"/>
    <col min="47" max="47" width="2.1796875" customWidth="1"/>
    <col min="48" max="52" width="10.7265625" customWidth="1"/>
    <col min="53" max="53" width="2.1796875" customWidth="1"/>
  </cols>
  <sheetData>
    <row r="2" spans="2:52" ht="40" customHeight="1" x14ac:dyDescent="0.35">
      <c r="D2" s="31" t="s">
        <v>113</v>
      </c>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row>
    <row r="5" spans="2:52" ht="30" customHeight="1" x14ac:dyDescent="0.35">
      <c r="B5" s="15"/>
      <c r="C5" s="15"/>
      <c r="D5" s="30" t="s">
        <v>58</v>
      </c>
      <c r="E5" s="30"/>
      <c r="F5" s="15"/>
      <c r="G5" s="30" t="s">
        <v>59</v>
      </c>
      <c r="H5" s="30"/>
      <c r="I5" s="30"/>
      <c r="J5" s="30"/>
      <c r="K5" s="30"/>
      <c r="L5" s="30"/>
      <c r="M5" s="15"/>
      <c r="N5" s="30" t="s">
        <v>60</v>
      </c>
      <c r="O5" s="30"/>
      <c r="P5" s="30"/>
      <c r="Q5" s="30"/>
      <c r="R5" s="15"/>
      <c r="S5" s="30" t="s">
        <v>61</v>
      </c>
      <c r="T5" s="30"/>
      <c r="U5" s="30"/>
      <c r="V5" s="30"/>
      <c r="W5" s="30"/>
      <c r="X5" s="30"/>
      <c r="Y5" s="30"/>
      <c r="Z5" s="30"/>
      <c r="AA5" s="30"/>
      <c r="AB5" s="30"/>
      <c r="AC5" s="30"/>
      <c r="AD5" s="30"/>
      <c r="AE5" s="15"/>
      <c r="AF5" s="30" t="s">
        <v>62</v>
      </c>
      <c r="AG5" s="30"/>
      <c r="AH5" s="30"/>
      <c r="AI5" s="30"/>
      <c r="AJ5" s="30"/>
      <c r="AK5" s="15"/>
      <c r="AL5" s="30" t="s">
        <v>63</v>
      </c>
      <c r="AM5" s="30"/>
      <c r="AN5" s="30"/>
      <c r="AO5" s="15"/>
      <c r="AP5" s="30" t="s">
        <v>64</v>
      </c>
      <c r="AQ5" s="30"/>
      <c r="AR5" s="30"/>
      <c r="AS5" s="30"/>
      <c r="AT5" s="30"/>
      <c r="AU5" s="15"/>
      <c r="AV5" s="30" t="s">
        <v>65</v>
      </c>
      <c r="AW5" s="30"/>
      <c r="AX5" s="30"/>
      <c r="AY5" s="30"/>
      <c r="AZ5" s="30"/>
    </row>
    <row r="6" spans="2:52" ht="72.5" x14ac:dyDescent="0.35">
      <c r="B6" t="s">
        <v>15</v>
      </c>
      <c r="C6" s="9" t="s">
        <v>16</v>
      </c>
      <c r="D6" s="12" t="s">
        <v>17</v>
      </c>
      <c r="E6" s="12" t="s">
        <v>18</v>
      </c>
      <c r="G6" s="12" t="s">
        <v>21</v>
      </c>
      <c r="H6" s="12" t="s">
        <v>22</v>
      </c>
      <c r="I6" s="12" t="s">
        <v>23</v>
      </c>
      <c r="J6" s="12" t="s">
        <v>24</v>
      </c>
      <c r="K6" s="12" t="s">
        <v>25</v>
      </c>
      <c r="L6" s="12" t="s">
        <v>26</v>
      </c>
      <c r="N6" s="12" t="s">
        <v>27</v>
      </c>
      <c r="O6" s="12" t="s">
        <v>28</v>
      </c>
      <c r="P6" s="12" t="s">
        <v>29</v>
      </c>
      <c r="Q6" s="12" t="s">
        <v>30</v>
      </c>
      <c r="S6" s="12" t="s">
        <v>31</v>
      </c>
      <c r="T6" s="12" t="s">
        <v>32</v>
      </c>
      <c r="U6" s="12" t="s">
        <v>33</v>
      </c>
      <c r="V6" s="12" t="s">
        <v>34</v>
      </c>
      <c r="W6" s="12" t="s">
        <v>35</v>
      </c>
      <c r="X6" s="12" t="s">
        <v>36</v>
      </c>
      <c r="Y6" s="12" t="s">
        <v>37</v>
      </c>
      <c r="Z6" s="12" t="s">
        <v>38</v>
      </c>
      <c r="AA6" s="12" t="s">
        <v>39</v>
      </c>
      <c r="AB6" s="12" t="s">
        <v>40</v>
      </c>
      <c r="AC6" s="12" t="s">
        <v>41</v>
      </c>
      <c r="AD6" s="12" t="s">
        <v>42</v>
      </c>
      <c r="AF6" s="12" t="s">
        <v>43</v>
      </c>
      <c r="AG6" s="12" t="s">
        <v>44</v>
      </c>
      <c r="AH6" s="12" t="s">
        <v>45</v>
      </c>
      <c r="AI6" s="12" t="s">
        <v>46</v>
      </c>
      <c r="AJ6" s="12" t="s">
        <v>47</v>
      </c>
      <c r="AL6" s="12" t="s">
        <v>48</v>
      </c>
      <c r="AM6" s="12" t="s">
        <v>49</v>
      </c>
      <c r="AN6" s="12" t="s">
        <v>50</v>
      </c>
      <c r="AP6" s="12" t="s">
        <v>51</v>
      </c>
      <c r="AQ6" s="12" t="s">
        <v>52</v>
      </c>
      <c r="AR6" s="12" t="s">
        <v>53</v>
      </c>
      <c r="AS6" s="12" t="s">
        <v>54</v>
      </c>
      <c r="AT6" s="12" t="s">
        <v>50</v>
      </c>
      <c r="AV6" s="12" t="s">
        <v>51</v>
      </c>
      <c r="AW6" s="12" t="s">
        <v>52</v>
      </c>
      <c r="AX6" s="12" t="s">
        <v>55</v>
      </c>
      <c r="AY6" s="12" t="s">
        <v>56</v>
      </c>
      <c r="AZ6" s="12" t="s">
        <v>57</v>
      </c>
    </row>
    <row r="7" spans="2:52" ht="30" customHeight="1" x14ac:dyDescent="0.35">
      <c r="B7" s="10" t="s">
        <v>19</v>
      </c>
      <c r="C7" s="10">
        <v>4100</v>
      </c>
      <c r="D7" s="10">
        <v>2051</v>
      </c>
      <c r="E7" s="10">
        <v>2036</v>
      </c>
      <c r="F7" s="10"/>
      <c r="G7" s="10">
        <v>523</v>
      </c>
      <c r="H7" s="10">
        <v>691</v>
      </c>
      <c r="I7" s="10">
        <v>719</v>
      </c>
      <c r="J7" s="10">
        <v>697</v>
      </c>
      <c r="K7" s="10">
        <v>590</v>
      </c>
      <c r="L7" s="10">
        <v>880</v>
      </c>
      <c r="M7" s="10"/>
      <c r="N7" s="10">
        <v>1226</v>
      </c>
      <c r="O7" s="10">
        <v>1160</v>
      </c>
      <c r="P7" s="10">
        <v>758</v>
      </c>
      <c r="Q7" s="10">
        <v>944</v>
      </c>
      <c r="R7" s="10"/>
      <c r="S7" s="10">
        <v>559</v>
      </c>
      <c r="T7" s="10">
        <v>573</v>
      </c>
      <c r="U7" s="10">
        <v>336</v>
      </c>
      <c r="V7" s="10">
        <v>378</v>
      </c>
      <c r="W7" s="10">
        <v>304</v>
      </c>
      <c r="X7" s="10">
        <v>357</v>
      </c>
      <c r="Y7" s="10">
        <v>352</v>
      </c>
      <c r="Z7" s="10">
        <v>182</v>
      </c>
      <c r="AA7" s="10">
        <v>466</v>
      </c>
      <c r="AB7" s="10">
        <v>286</v>
      </c>
      <c r="AC7" s="10">
        <v>196</v>
      </c>
      <c r="AD7" s="10">
        <v>111</v>
      </c>
      <c r="AE7" s="10"/>
      <c r="AF7" s="10">
        <v>1057</v>
      </c>
      <c r="AG7" s="10">
        <v>858</v>
      </c>
      <c r="AH7" s="10">
        <v>1137</v>
      </c>
      <c r="AI7" s="10">
        <v>447</v>
      </c>
      <c r="AJ7" s="10">
        <v>69</v>
      </c>
      <c r="AK7" s="10"/>
      <c r="AL7" s="10">
        <v>1402</v>
      </c>
      <c r="AM7" s="10">
        <v>1680</v>
      </c>
      <c r="AN7" s="10">
        <v>633</v>
      </c>
      <c r="AO7" s="10"/>
      <c r="AP7" s="10">
        <v>1401</v>
      </c>
      <c r="AQ7" s="10">
        <v>1205</v>
      </c>
      <c r="AR7" s="10">
        <v>272</v>
      </c>
      <c r="AS7" s="10">
        <v>54</v>
      </c>
      <c r="AT7" s="10">
        <v>573</v>
      </c>
      <c r="AU7" s="10"/>
      <c r="AV7" s="10">
        <v>792</v>
      </c>
      <c r="AW7" s="10">
        <v>1589</v>
      </c>
      <c r="AX7" s="10">
        <v>290</v>
      </c>
      <c r="AY7" s="10">
        <v>447</v>
      </c>
      <c r="AZ7" s="10">
        <v>382</v>
      </c>
    </row>
    <row r="8" spans="2:52" ht="30" customHeight="1" x14ac:dyDescent="0.35">
      <c r="B8" s="11" t="s">
        <v>20</v>
      </c>
      <c r="C8" s="11">
        <v>4100</v>
      </c>
      <c r="D8" s="11">
        <v>2018</v>
      </c>
      <c r="E8" s="11">
        <v>2069</v>
      </c>
      <c r="F8" s="11"/>
      <c r="G8" s="11">
        <v>571</v>
      </c>
      <c r="H8" s="11">
        <v>700</v>
      </c>
      <c r="I8" s="11">
        <v>699</v>
      </c>
      <c r="J8" s="11">
        <v>697</v>
      </c>
      <c r="K8" s="11">
        <v>576</v>
      </c>
      <c r="L8" s="11">
        <v>858</v>
      </c>
      <c r="M8" s="11"/>
      <c r="N8" s="11">
        <v>1104</v>
      </c>
      <c r="O8" s="11">
        <v>1063</v>
      </c>
      <c r="P8" s="11">
        <v>899</v>
      </c>
      <c r="Q8" s="11">
        <v>1022</v>
      </c>
      <c r="R8" s="11"/>
      <c r="S8" s="11">
        <v>574</v>
      </c>
      <c r="T8" s="11">
        <v>533</v>
      </c>
      <c r="U8" s="11">
        <v>328</v>
      </c>
      <c r="V8" s="11">
        <v>369</v>
      </c>
      <c r="W8" s="11">
        <v>287</v>
      </c>
      <c r="X8" s="11">
        <v>369</v>
      </c>
      <c r="Y8" s="11">
        <v>328</v>
      </c>
      <c r="Z8" s="11">
        <v>164</v>
      </c>
      <c r="AA8" s="11">
        <v>451</v>
      </c>
      <c r="AB8" s="11">
        <v>369</v>
      </c>
      <c r="AC8" s="11">
        <v>205</v>
      </c>
      <c r="AD8" s="11">
        <v>123</v>
      </c>
      <c r="AE8" s="11"/>
      <c r="AF8" s="11">
        <v>1092</v>
      </c>
      <c r="AG8" s="11">
        <v>884</v>
      </c>
      <c r="AH8" s="11">
        <v>1109</v>
      </c>
      <c r="AI8" s="11">
        <v>420</v>
      </c>
      <c r="AJ8" s="11">
        <v>57</v>
      </c>
      <c r="AK8" s="11"/>
      <c r="AL8" s="11">
        <v>1388</v>
      </c>
      <c r="AM8" s="11">
        <v>1656</v>
      </c>
      <c r="AN8" s="11">
        <v>648</v>
      </c>
      <c r="AO8" s="11"/>
      <c r="AP8" s="11">
        <v>1357</v>
      </c>
      <c r="AQ8" s="11">
        <v>1194</v>
      </c>
      <c r="AR8" s="11">
        <v>262</v>
      </c>
      <c r="AS8" s="11">
        <v>53</v>
      </c>
      <c r="AT8" s="11">
        <v>593</v>
      </c>
      <c r="AU8" s="11"/>
      <c r="AV8" s="11">
        <v>766</v>
      </c>
      <c r="AW8" s="11">
        <v>1598</v>
      </c>
      <c r="AX8" s="11">
        <v>282</v>
      </c>
      <c r="AY8" s="11">
        <v>441</v>
      </c>
      <c r="AZ8" s="11">
        <v>382</v>
      </c>
    </row>
    <row r="9" spans="2:52" x14ac:dyDescent="0.35">
      <c r="B9" s="18" t="s">
        <v>103</v>
      </c>
      <c r="C9" s="17">
        <v>0.11911683851591499</v>
      </c>
      <c r="D9" s="17">
        <v>0.12826727047720499</v>
      </c>
      <c r="E9" s="17">
        <v>0.10961911351919</v>
      </c>
      <c r="F9" s="17"/>
      <c r="G9" s="17">
        <v>0.17985240246759501</v>
      </c>
      <c r="H9" s="17">
        <v>0.163645905019247</v>
      </c>
      <c r="I9" s="17">
        <v>0.12562283255632001</v>
      </c>
      <c r="J9" s="17">
        <v>9.2090453709412601E-2</v>
      </c>
      <c r="K9" s="17">
        <v>8.3501806354608396E-2</v>
      </c>
      <c r="L9" s="17">
        <v>8.29504951350412E-2</v>
      </c>
      <c r="M9" s="17"/>
      <c r="N9" s="17">
        <v>0.151775229598616</v>
      </c>
      <c r="O9" s="17">
        <v>0.115706192342998</v>
      </c>
      <c r="P9" s="17">
        <v>0.12434944076485201</v>
      </c>
      <c r="Q9" s="17">
        <v>8.31973784816986E-2</v>
      </c>
      <c r="R9" s="17"/>
      <c r="S9" s="17">
        <v>0.15348677610370901</v>
      </c>
      <c r="T9" s="17">
        <v>9.6995059692024696E-2</v>
      </c>
      <c r="U9" s="17">
        <v>0.11716680367256301</v>
      </c>
      <c r="V9" s="17">
        <v>0.103987493231883</v>
      </c>
      <c r="W9" s="17">
        <v>9.97945429522651E-2</v>
      </c>
      <c r="X9" s="17">
        <v>0.13410306063853999</v>
      </c>
      <c r="Y9" s="17">
        <v>9.7827598891811099E-2</v>
      </c>
      <c r="Z9" s="17">
        <v>7.99275058509306E-2</v>
      </c>
      <c r="AA9" s="17">
        <v>0.110915922319445</v>
      </c>
      <c r="AB9" s="17">
        <v>0.141165313862785</v>
      </c>
      <c r="AC9" s="17">
        <v>0.118423842912405</v>
      </c>
      <c r="AD9" s="17">
        <v>0.179410819200475</v>
      </c>
      <c r="AE9" s="17"/>
      <c r="AF9" s="17">
        <v>6.7411735596990999E-2</v>
      </c>
      <c r="AG9" s="17">
        <v>0.11203258473067799</v>
      </c>
      <c r="AH9" s="17">
        <v>0.14768373424047701</v>
      </c>
      <c r="AI9" s="17">
        <v>0.178820518279552</v>
      </c>
      <c r="AJ9" s="17">
        <v>0.28926915297792799</v>
      </c>
      <c r="AK9" s="17"/>
      <c r="AL9" s="17">
        <v>9.5917007415077499E-2</v>
      </c>
      <c r="AM9" s="17">
        <v>0.13729652570817399</v>
      </c>
      <c r="AN9" s="17">
        <v>9.9111102689585798E-2</v>
      </c>
      <c r="AO9" s="17"/>
      <c r="AP9" s="17">
        <v>0.120000783615728</v>
      </c>
      <c r="AQ9" s="17">
        <v>0.15145452347447899</v>
      </c>
      <c r="AR9" s="17">
        <v>0.112687739500911</v>
      </c>
      <c r="AS9" s="17">
        <v>5.3474155108466502E-2</v>
      </c>
      <c r="AT9" s="17">
        <v>6.9767022634738204E-2</v>
      </c>
      <c r="AU9" s="17"/>
      <c r="AV9" s="17">
        <v>0.14976938668985801</v>
      </c>
      <c r="AW9" s="17">
        <v>0.142503581798997</v>
      </c>
      <c r="AX9" s="17">
        <v>0.12668986701245999</v>
      </c>
      <c r="AY9" s="17">
        <v>9.1767149184990404E-2</v>
      </c>
      <c r="AZ9" s="17">
        <v>4.2486089128320997E-2</v>
      </c>
    </row>
    <row r="10" spans="2:52" x14ac:dyDescent="0.35">
      <c r="B10" s="18" t="s">
        <v>104</v>
      </c>
      <c r="C10" s="17">
        <v>0.37186945607731298</v>
      </c>
      <c r="D10" s="17">
        <v>0.39062122019583101</v>
      </c>
      <c r="E10" s="17">
        <v>0.35431722135033</v>
      </c>
      <c r="F10" s="17"/>
      <c r="G10" s="17">
        <v>0.41608892404351799</v>
      </c>
      <c r="H10" s="17">
        <v>0.39187583147902999</v>
      </c>
      <c r="I10" s="17">
        <v>0.359841077904137</v>
      </c>
      <c r="J10" s="17">
        <v>0.37130743103772201</v>
      </c>
      <c r="K10" s="17">
        <v>0.34649473830906502</v>
      </c>
      <c r="L10" s="17">
        <v>0.35342874524090501</v>
      </c>
      <c r="M10" s="17"/>
      <c r="N10" s="17">
        <v>0.410183018329074</v>
      </c>
      <c r="O10" s="17">
        <v>0.373359457576938</v>
      </c>
      <c r="P10" s="17">
        <v>0.35175905006906399</v>
      </c>
      <c r="Q10" s="17">
        <v>0.346194854490874</v>
      </c>
      <c r="R10" s="17"/>
      <c r="S10" s="17">
        <v>0.35762057416253801</v>
      </c>
      <c r="T10" s="17">
        <v>0.37052993821344898</v>
      </c>
      <c r="U10" s="17">
        <v>0.36061089465250401</v>
      </c>
      <c r="V10" s="17">
        <v>0.35525765958002897</v>
      </c>
      <c r="W10" s="17">
        <v>0.37490169844382898</v>
      </c>
      <c r="X10" s="17">
        <v>0.37372170767708202</v>
      </c>
      <c r="Y10" s="17">
        <v>0.37633045288765099</v>
      </c>
      <c r="Z10" s="17">
        <v>0.42640842741824803</v>
      </c>
      <c r="AA10" s="17">
        <v>0.394898988295182</v>
      </c>
      <c r="AB10" s="17">
        <v>0.35153354368002399</v>
      </c>
      <c r="AC10" s="17">
        <v>0.46105091240378998</v>
      </c>
      <c r="AD10" s="17">
        <v>0.25470310511550698</v>
      </c>
      <c r="AE10" s="17"/>
      <c r="AF10" s="17">
        <v>0.33560202695241498</v>
      </c>
      <c r="AG10" s="17">
        <v>0.37001511785456798</v>
      </c>
      <c r="AH10" s="17">
        <v>0.40136832888690699</v>
      </c>
      <c r="AI10" s="17">
        <v>0.42556954503709199</v>
      </c>
      <c r="AJ10" s="17">
        <v>0.36134643968758401</v>
      </c>
      <c r="AK10" s="17"/>
      <c r="AL10" s="17">
        <v>0.334466252504037</v>
      </c>
      <c r="AM10" s="17">
        <v>0.41283669960647001</v>
      </c>
      <c r="AN10" s="17">
        <v>0.32217572025666702</v>
      </c>
      <c r="AO10" s="17"/>
      <c r="AP10" s="17">
        <v>0.37354193929214502</v>
      </c>
      <c r="AQ10" s="17">
        <v>0.40668538234450402</v>
      </c>
      <c r="AR10" s="17">
        <v>0.42278644451848602</v>
      </c>
      <c r="AS10" s="17">
        <v>0.286192817203622</v>
      </c>
      <c r="AT10" s="17">
        <v>0.29526108971917397</v>
      </c>
      <c r="AU10" s="17"/>
      <c r="AV10" s="17">
        <v>0.409826072568788</v>
      </c>
      <c r="AW10" s="17">
        <v>0.42971307518038299</v>
      </c>
      <c r="AX10" s="17">
        <v>0.41975915644702899</v>
      </c>
      <c r="AY10" s="17">
        <v>0.27691006353430703</v>
      </c>
      <c r="AZ10" s="17">
        <v>0.238858351533766</v>
      </c>
    </row>
    <row r="11" spans="2:52" x14ac:dyDescent="0.35">
      <c r="B11" s="18" t="s">
        <v>105</v>
      </c>
      <c r="C11" s="17">
        <v>0.28817794146209202</v>
      </c>
      <c r="D11" s="17">
        <v>0.286675038752779</v>
      </c>
      <c r="E11" s="17">
        <v>0.29056598813276202</v>
      </c>
      <c r="F11" s="17"/>
      <c r="G11" s="17">
        <v>0.234615719006527</v>
      </c>
      <c r="H11" s="17">
        <v>0.26089018951455301</v>
      </c>
      <c r="I11" s="17">
        <v>0.28090114070759098</v>
      </c>
      <c r="J11" s="17">
        <v>0.30274085626782699</v>
      </c>
      <c r="K11" s="17">
        <v>0.32904571101800301</v>
      </c>
      <c r="L11" s="17">
        <v>0.31273048319282598</v>
      </c>
      <c r="M11" s="17"/>
      <c r="N11" s="17">
        <v>0.25593298233773198</v>
      </c>
      <c r="O11" s="17">
        <v>0.29509511933015597</v>
      </c>
      <c r="P11" s="17">
        <v>0.30080799200361802</v>
      </c>
      <c r="Q11" s="17">
        <v>0.30419582071583501</v>
      </c>
      <c r="R11" s="17"/>
      <c r="S11" s="17">
        <v>0.276710821754727</v>
      </c>
      <c r="T11" s="17">
        <v>0.29010030076750198</v>
      </c>
      <c r="U11" s="17">
        <v>0.292662645910027</v>
      </c>
      <c r="V11" s="17">
        <v>0.30240208157029203</v>
      </c>
      <c r="W11" s="17">
        <v>0.28033475603916103</v>
      </c>
      <c r="X11" s="17">
        <v>0.257842658692511</v>
      </c>
      <c r="Y11" s="17">
        <v>0.332259360550543</v>
      </c>
      <c r="Z11" s="17">
        <v>0.29658272978149403</v>
      </c>
      <c r="AA11" s="17">
        <v>0.27273060739580302</v>
      </c>
      <c r="AB11" s="17">
        <v>0.30324299086303202</v>
      </c>
      <c r="AC11" s="17">
        <v>0.238012136531698</v>
      </c>
      <c r="AD11" s="17">
        <v>0.35433644690861599</v>
      </c>
      <c r="AE11" s="17"/>
      <c r="AF11" s="17">
        <v>0.33868940821280902</v>
      </c>
      <c r="AG11" s="17">
        <v>0.27340229848746</v>
      </c>
      <c r="AH11" s="17">
        <v>0.25997945235388997</v>
      </c>
      <c r="AI11" s="17">
        <v>0.27364382948094801</v>
      </c>
      <c r="AJ11" s="17">
        <v>0.14329180062504401</v>
      </c>
      <c r="AK11" s="17"/>
      <c r="AL11" s="17">
        <v>0.31891249502073499</v>
      </c>
      <c r="AM11" s="17">
        <v>0.26974887371932899</v>
      </c>
      <c r="AN11" s="17">
        <v>0.31447294260178799</v>
      </c>
      <c r="AO11" s="17"/>
      <c r="AP11" s="17">
        <v>0.2989712340549</v>
      </c>
      <c r="AQ11" s="17">
        <v>0.24963021092504301</v>
      </c>
      <c r="AR11" s="17">
        <v>0.28608310993573</v>
      </c>
      <c r="AS11" s="17">
        <v>0.39384967814203098</v>
      </c>
      <c r="AT11" s="17">
        <v>0.316544753186773</v>
      </c>
      <c r="AU11" s="17"/>
      <c r="AV11" s="17">
        <v>0.273934940351169</v>
      </c>
      <c r="AW11" s="17">
        <v>0.25215020003109401</v>
      </c>
      <c r="AX11" s="17">
        <v>0.270106389135087</v>
      </c>
      <c r="AY11" s="17">
        <v>0.34418119914245998</v>
      </c>
      <c r="AZ11" s="17">
        <v>0.37153462798120601</v>
      </c>
    </row>
    <row r="12" spans="2:52" x14ac:dyDescent="0.35">
      <c r="B12" s="18" t="s">
        <v>106</v>
      </c>
      <c r="C12" s="17">
        <v>8.1934007331896805E-2</v>
      </c>
      <c r="D12" s="17">
        <v>7.6343055486401301E-2</v>
      </c>
      <c r="E12" s="17">
        <v>8.7902786947448699E-2</v>
      </c>
      <c r="F12" s="17"/>
      <c r="G12" s="17">
        <v>8.4055888225651104E-2</v>
      </c>
      <c r="H12" s="17">
        <v>7.6340920400108994E-2</v>
      </c>
      <c r="I12" s="17">
        <v>8.8537956767534801E-2</v>
      </c>
      <c r="J12" s="17">
        <v>6.9195824513995502E-2</v>
      </c>
      <c r="K12" s="17">
        <v>8.3792678821393796E-2</v>
      </c>
      <c r="L12" s="17">
        <v>8.8805046443829E-2</v>
      </c>
      <c r="M12" s="17"/>
      <c r="N12" s="17">
        <v>7.6894567582803899E-2</v>
      </c>
      <c r="O12" s="17">
        <v>8.7911682637166505E-2</v>
      </c>
      <c r="P12" s="17">
        <v>9.0889314510917002E-2</v>
      </c>
      <c r="Q12" s="17">
        <v>7.4244828826554601E-2</v>
      </c>
      <c r="R12" s="17"/>
      <c r="S12" s="17">
        <v>7.6557642399670098E-2</v>
      </c>
      <c r="T12" s="17">
        <v>0.10737652180908799</v>
      </c>
      <c r="U12" s="17">
        <v>9.8798614463831605E-2</v>
      </c>
      <c r="V12" s="17">
        <v>6.9491943042753607E-2</v>
      </c>
      <c r="W12" s="17">
        <v>7.98999211742593E-2</v>
      </c>
      <c r="X12" s="17">
        <v>8.8346681445030495E-2</v>
      </c>
      <c r="Y12" s="17">
        <v>6.0971157429108601E-2</v>
      </c>
      <c r="Z12" s="17">
        <v>9.7285741004936893E-2</v>
      </c>
      <c r="AA12" s="17">
        <v>8.1035395809750999E-2</v>
      </c>
      <c r="AB12" s="17">
        <v>6.7966467111741896E-2</v>
      </c>
      <c r="AC12" s="17">
        <v>6.3831370838375201E-2</v>
      </c>
      <c r="AD12" s="17">
        <v>8.5435127434869307E-2</v>
      </c>
      <c r="AE12" s="17"/>
      <c r="AF12" s="17">
        <v>7.2852960273245296E-2</v>
      </c>
      <c r="AG12" s="17">
        <v>9.6024927136348304E-2</v>
      </c>
      <c r="AH12" s="17">
        <v>9.2744479508151206E-2</v>
      </c>
      <c r="AI12" s="17">
        <v>5.1839285133699203E-2</v>
      </c>
      <c r="AJ12" s="17">
        <v>4.4595646077920201E-2</v>
      </c>
      <c r="AK12" s="17"/>
      <c r="AL12" s="17">
        <v>9.0519011933588203E-2</v>
      </c>
      <c r="AM12" s="17">
        <v>7.8467543685033406E-2</v>
      </c>
      <c r="AN12" s="17">
        <v>5.9766646707841403E-2</v>
      </c>
      <c r="AO12" s="17"/>
      <c r="AP12" s="17">
        <v>8.3570239138239105E-2</v>
      </c>
      <c r="AQ12" s="17">
        <v>8.4382252215684406E-2</v>
      </c>
      <c r="AR12" s="17">
        <v>5.97168879181562E-2</v>
      </c>
      <c r="AS12" s="17">
        <v>8.6466692446549406E-2</v>
      </c>
      <c r="AT12" s="17">
        <v>8.1805980324545502E-2</v>
      </c>
      <c r="AU12" s="17"/>
      <c r="AV12" s="17">
        <v>7.4390623106864603E-2</v>
      </c>
      <c r="AW12" s="17">
        <v>7.7321699877541006E-2</v>
      </c>
      <c r="AX12" s="17">
        <v>7.0895181524104206E-2</v>
      </c>
      <c r="AY12" s="17">
        <v>0.105150664043133</v>
      </c>
      <c r="AZ12" s="17">
        <v>8.6230178042495803E-2</v>
      </c>
    </row>
    <row r="13" spans="2:52" x14ac:dyDescent="0.35">
      <c r="B13" s="18" t="s">
        <v>107</v>
      </c>
      <c r="C13" s="17">
        <v>3.49126132372568E-2</v>
      </c>
      <c r="D13" s="17">
        <v>4.0108343320237903E-2</v>
      </c>
      <c r="E13" s="17">
        <v>3.0063841326590599E-2</v>
      </c>
      <c r="F13" s="17"/>
      <c r="G13" s="17">
        <v>3.1034122186384999E-2</v>
      </c>
      <c r="H13" s="17">
        <v>3.0640834197788E-2</v>
      </c>
      <c r="I13" s="17">
        <v>2.85635339297532E-2</v>
      </c>
      <c r="J13" s="17">
        <v>3.7308729299023E-2</v>
      </c>
      <c r="K13" s="17">
        <v>4.0295076302581202E-2</v>
      </c>
      <c r="L13" s="17">
        <v>4.0591626689306201E-2</v>
      </c>
      <c r="M13" s="17"/>
      <c r="N13" s="17">
        <v>2.4482160448858498E-2</v>
      </c>
      <c r="O13" s="17">
        <v>3.8189323925035802E-2</v>
      </c>
      <c r="P13" s="17">
        <v>4.0306503686438802E-2</v>
      </c>
      <c r="Q13" s="17">
        <v>3.8436997055569203E-2</v>
      </c>
      <c r="R13" s="17"/>
      <c r="S13" s="17">
        <v>2.29724454703371E-2</v>
      </c>
      <c r="T13" s="17">
        <v>3.6721808950232603E-2</v>
      </c>
      <c r="U13" s="17">
        <v>3.8162773611681702E-2</v>
      </c>
      <c r="V13" s="17">
        <v>3.4396699444522297E-2</v>
      </c>
      <c r="W13" s="17">
        <v>4.3836389302973802E-2</v>
      </c>
      <c r="X13" s="17">
        <v>3.8671667017677699E-2</v>
      </c>
      <c r="Y13" s="17">
        <v>2.8376900728702099E-2</v>
      </c>
      <c r="Z13" s="17">
        <v>3.3926726026715398E-2</v>
      </c>
      <c r="AA13" s="17">
        <v>3.7466499378928403E-2</v>
      </c>
      <c r="AB13" s="17">
        <v>4.3049103499676403E-2</v>
      </c>
      <c r="AC13" s="17">
        <v>2.13596783515629E-2</v>
      </c>
      <c r="AD13" s="17">
        <v>5.1131844722840103E-2</v>
      </c>
      <c r="AE13" s="17"/>
      <c r="AF13" s="17">
        <v>4.0899078199871999E-2</v>
      </c>
      <c r="AG13" s="17">
        <v>3.46207926749805E-2</v>
      </c>
      <c r="AH13" s="17">
        <v>3.3870355548982399E-2</v>
      </c>
      <c r="AI13" s="17">
        <v>2.61708805491505E-2</v>
      </c>
      <c r="AJ13" s="17">
        <v>6.1916666632744401E-2</v>
      </c>
      <c r="AK13" s="17"/>
      <c r="AL13" s="17">
        <v>4.8274854112033999E-2</v>
      </c>
      <c r="AM13" s="17">
        <v>2.42334448686265E-2</v>
      </c>
      <c r="AN13" s="17">
        <v>3.7685426250596898E-2</v>
      </c>
      <c r="AO13" s="17"/>
      <c r="AP13" s="17">
        <v>4.1309079243921902E-2</v>
      </c>
      <c r="AQ13" s="17">
        <v>2.4993019547180001E-2</v>
      </c>
      <c r="AR13" s="17">
        <v>1.0379549772538899E-2</v>
      </c>
      <c r="AS13" s="17">
        <v>6.9273674258200704E-2</v>
      </c>
      <c r="AT13" s="17">
        <v>3.8548442388191398E-2</v>
      </c>
      <c r="AU13" s="17"/>
      <c r="AV13" s="17">
        <v>2.7201596591800301E-2</v>
      </c>
      <c r="AW13" s="17">
        <v>2.18209831768073E-2</v>
      </c>
      <c r="AX13" s="17">
        <v>3.4896462369462901E-2</v>
      </c>
      <c r="AY13" s="17">
        <v>8.24999404022419E-2</v>
      </c>
      <c r="AZ13" s="17">
        <v>3.49589571120794E-2</v>
      </c>
    </row>
    <row r="14" spans="2:52" x14ac:dyDescent="0.35">
      <c r="B14" s="18" t="s">
        <v>96</v>
      </c>
      <c r="C14" s="19">
        <v>0.10398914337552601</v>
      </c>
      <c r="D14" s="19">
        <v>7.7985071767546404E-2</v>
      </c>
      <c r="E14" s="19">
        <v>0.12753104872367901</v>
      </c>
      <c r="F14" s="19"/>
      <c r="G14" s="19">
        <v>5.4352944070322998E-2</v>
      </c>
      <c r="H14" s="19">
        <v>7.6606319389273106E-2</v>
      </c>
      <c r="I14" s="19">
        <v>0.11653345813466499</v>
      </c>
      <c r="J14" s="19">
        <v>0.12735670517202</v>
      </c>
      <c r="K14" s="19">
        <v>0.116869989194348</v>
      </c>
      <c r="L14" s="19">
        <v>0.121493603298093</v>
      </c>
      <c r="M14" s="19"/>
      <c r="N14" s="19">
        <v>8.0732041702915605E-2</v>
      </c>
      <c r="O14" s="19">
        <v>8.9738224187706106E-2</v>
      </c>
      <c r="P14" s="19">
        <v>9.1887698965110801E-2</v>
      </c>
      <c r="Q14" s="19">
        <v>0.15373012042946901</v>
      </c>
      <c r="R14" s="19"/>
      <c r="S14" s="19">
        <v>0.112651740109018</v>
      </c>
      <c r="T14" s="19">
        <v>9.8276370567704593E-2</v>
      </c>
      <c r="U14" s="19">
        <v>9.2598267689392499E-2</v>
      </c>
      <c r="V14" s="19">
        <v>0.134464123130519</v>
      </c>
      <c r="W14" s="19">
        <v>0.121232692087512</v>
      </c>
      <c r="X14" s="19">
        <v>0.10731422452915899</v>
      </c>
      <c r="Y14" s="19">
        <v>0.104234529512184</v>
      </c>
      <c r="Z14" s="19">
        <v>6.5868869917675099E-2</v>
      </c>
      <c r="AA14" s="19">
        <v>0.10295258680089101</v>
      </c>
      <c r="AB14" s="19">
        <v>9.3042580982739806E-2</v>
      </c>
      <c r="AC14" s="19">
        <v>9.7322058962168598E-2</v>
      </c>
      <c r="AD14" s="19">
        <v>7.4982656617693003E-2</v>
      </c>
      <c r="AE14" s="19"/>
      <c r="AF14" s="19">
        <v>0.144544790764668</v>
      </c>
      <c r="AG14" s="19">
        <v>0.113904279115965</v>
      </c>
      <c r="AH14" s="19">
        <v>6.4353649461592E-2</v>
      </c>
      <c r="AI14" s="19">
        <v>4.3955941519558298E-2</v>
      </c>
      <c r="AJ14" s="19">
        <v>9.95802939987806E-2</v>
      </c>
      <c r="AK14" s="19"/>
      <c r="AL14" s="19">
        <v>0.11191037901452799</v>
      </c>
      <c r="AM14" s="19">
        <v>7.7416912412366298E-2</v>
      </c>
      <c r="AN14" s="19">
        <v>0.16678816149352099</v>
      </c>
      <c r="AO14" s="19"/>
      <c r="AP14" s="19">
        <v>8.2606724655065494E-2</v>
      </c>
      <c r="AQ14" s="19">
        <v>8.2854611493109603E-2</v>
      </c>
      <c r="AR14" s="19">
        <v>0.108346268354178</v>
      </c>
      <c r="AS14" s="19">
        <v>0.11074298284113</v>
      </c>
      <c r="AT14" s="19">
        <v>0.19807271174657801</v>
      </c>
      <c r="AU14" s="19"/>
      <c r="AV14" s="19">
        <v>6.4877380691519104E-2</v>
      </c>
      <c r="AW14" s="19">
        <v>7.6490459935178098E-2</v>
      </c>
      <c r="AX14" s="19">
        <v>7.7652943511856906E-2</v>
      </c>
      <c r="AY14" s="19">
        <v>9.9490983692867796E-2</v>
      </c>
      <c r="AZ14" s="19">
        <v>0.225931796202131</v>
      </c>
    </row>
    <row r="15" spans="2:52" x14ac:dyDescent="0.35">
      <c r="B15" s="16"/>
    </row>
    <row r="16" spans="2:52" x14ac:dyDescent="0.35">
      <c r="B16" t="s">
        <v>84</v>
      </c>
    </row>
    <row r="17" spans="2:2" x14ac:dyDescent="0.35">
      <c r="B17" t="s">
        <v>85</v>
      </c>
    </row>
    <row r="19" spans="2:2" x14ac:dyDescent="0.35">
      <c r="B19" s="8" t="str">
        <f>HYPERLINK("#'Contents'!A1", "Return to Contents")</f>
        <v>Return to Contents</v>
      </c>
    </row>
  </sheetData>
  <mergeCells count="9">
    <mergeCell ref="AL5:AN5"/>
    <mergeCell ref="AP5:AT5"/>
    <mergeCell ref="AV5:AZ5"/>
    <mergeCell ref="D2:AT2"/>
    <mergeCell ref="D5:E5"/>
    <mergeCell ref="G5:L5"/>
    <mergeCell ref="N5:Q5"/>
    <mergeCell ref="S5:AD5"/>
    <mergeCell ref="AF5:AJ5"/>
  </mergeCells>
  <pageMargins left="0.7" right="0.7" top="0.75" bottom="0.75" header="0.3" footer="0.3"/>
  <pageSetup paperSize="9" orientation="portrait" horizontalDpi="300" verticalDpi="30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CE1499D134AF49B1194F46071CAC43" ma:contentTypeVersion="18" ma:contentTypeDescription="Create a new document." ma:contentTypeScope="" ma:versionID="c49b2fb37981f54d1ea66c5623a77fd6">
  <xsd:schema xmlns:xsd="http://www.w3.org/2001/XMLSchema" xmlns:xs="http://www.w3.org/2001/XMLSchema" xmlns:p="http://schemas.microsoft.com/office/2006/metadata/properties" xmlns:ns2="89276d22-ddae-4188-9b49-1e27531d0777" xmlns:ns3="ea97bfd9-4db2-4858-b114-44f8d2a8d2e6" targetNamespace="http://schemas.microsoft.com/office/2006/metadata/properties" ma:root="true" ma:fieldsID="33cedc9d89aadfb5322e66b9d62b1787" ns2:_="" ns3:_="">
    <xsd:import namespace="89276d22-ddae-4188-9b49-1e27531d0777"/>
    <xsd:import namespace="ea97bfd9-4db2-4858-b114-44f8d2a8d2e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276d22-ddae-4188-9b49-1e27531d07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cc227d67-5551-4d52-a927-3a527f5da53f"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a97bfd9-4db2-4858-b114-44f8d2a8d2e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4e12872-1cd2-48da-87d6-22635f052309}" ma:internalName="TaxCatchAll" ma:showField="CatchAllData" ma:web="ea97bfd9-4db2-4858-b114-44f8d2a8d2e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a97bfd9-4db2-4858-b114-44f8d2a8d2e6" xsi:nil="true"/>
    <lcf76f155ced4ddcb4097134ff3c332f xmlns="89276d22-ddae-4188-9b49-1e27531d077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1B7C387-35B5-491A-BB89-7C36D390D68E}"/>
</file>

<file path=customXml/itemProps2.xml><?xml version="1.0" encoding="utf-8"?>
<ds:datastoreItem xmlns:ds="http://schemas.openxmlformats.org/officeDocument/2006/customXml" ds:itemID="{A98A7CEB-4961-4BB3-B10A-47342FB58B06}"/>
</file>

<file path=customXml/itemProps3.xml><?xml version="1.0" encoding="utf-8"?>
<ds:datastoreItem xmlns:ds="http://schemas.openxmlformats.org/officeDocument/2006/customXml" ds:itemID="{153623C6-6124-4223-9DB7-0A9069C506B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Cover Sheet</vt:lpstr>
      <vt:lpstr>Contents</vt:lpstr>
      <vt:lpstr>Full Results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sebwr</dc:creator>
  <cp:lastModifiedBy>Sunita Pfitzner</cp:lastModifiedBy>
  <dcterms:created xsi:type="dcterms:W3CDTF">2024-06-12T14:56:20Z</dcterms:created>
  <dcterms:modified xsi:type="dcterms:W3CDTF">2024-07-23T10:08:45Z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0x01010090CE1499D134AF49B1194F46071CAC43</vt:lpwstr>
  </property>
</Properties>
</file>